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226"/>
  <workbookPr showInkAnnotation="0" autoCompressPictures="0"/>
  <bookViews>
    <workbookView xWindow="0" yWindow="0" windowWidth="22060" windowHeight="20400" tabRatio="500"/>
  </bookViews>
  <sheets>
    <sheet name="1. final sequence" sheetId="2" r:id="rId1"/>
    <sheet name="2. residue info" sheetId="1" r:id="rId2"/>
    <sheet name="3. procedure" sheetId="3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81" i="3" l="1"/>
  <c r="J182" i="3"/>
  <c r="C182" i="3"/>
  <c r="K181" i="3"/>
  <c r="I181" i="3"/>
  <c r="H181" i="3"/>
  <c r="F181" i="3"/>
  <c r="C179" i="3"/>
  <c r="C178" i="3"/>
  <c r="A178" i="3"/>
  <c r="C175" i="3"/>
  <c r="J176" i="3"/>
  <c r="C176" i="3"/>
  <c r="K175" i="3"/>
  <c r="I175" i="3"/>
  <c r="H175" i="3"/>
  <c r="F175" i="3"/>
  <c r="C173" i="3"/>
  <c r="C172" i="3"/>
  <c r="A172" i="3"/>
  <c r="C169" i="3"/>
  <c r="J170" i="3"/>
  <c r="C170" i="3"/>
  <c r="K169" i="3"/>
  <c r="I169" i="3"/>
  <c r="H169" i="3"/>
  <c r="F169" i="3"/>
  <c r="C167" i="3"/>
  <c r="C166" i="3"/>
  <c r="A166" i="3"/>
  <c r="C163" i="3"/>
  <c r="J164" i="3"/>
  <c r="C164" i="3"/>
  <c r="K163" i="3"/>
  <c r="I163" i="3"/>
  <c r="H163" i="3"/>
  <c r="F163" i="3"/>
  <c r="C161" i="3"/>
  <c r="C160" i="3"/>
  <c r="A160" i="3"/>
  <c r="C157" i="3"/>
  <c r="J158" i="3"/>
  <c r="C158" i="3"/>
  <c r="K157" i="3"/>
  <c r="I157" i="3"/>
  <c r="H157" i="3"/>
  <c r="F157" i="3"/>
  <c r="C155" i="3"/>
  <c r="C154" i="3"/>
  <c r="A154" i="3"/>
  <c r="C151" i="3"/>
  <c r="J152" i="3"/>
  <c r="C152" i="3"/>
  <c r="K151" i="3"/>
  <c r="I151" i="3"/>
  <c r="H151" i="3"/>
  <c r="F151" i="3"/>
  <c r="C149" i="3"/>
  <c r="C148" i="3"/>
  <c r="A148" i="3"/>
  <c r="C145" i="3"/>
  <c r="J146" i="3"/>
  <c r="C146" i="3"/>
  <c r="K145" i="3"/>
  <c r="I145" i="3"/>
  <c r="H145" i="3"/>
  <c r="F145" i="3"/>
  <c r="C143" i="3"/>
  <c r="C142" i="3"/>
  <c r="A142" i="3"/>
  <c r="C139" i="3"/>
  <c r="J140" i="3"/>
  <c r="C140" i="3"/>
  <c r="K139" i="3"/>
  <c r="I139" i="3"/>
  <c r="H139" i="3"/>
  <c r="F139" i="3"/>
  <c r="C137" i="3"/>
  <c r="C136" i="3"/>
  <c r="A136" i="3"/>
  <c r="C133" i="3"/>
  <c r="J134" i="3"/>
  <c r="C134" i="3"/>
  <c r="K133" i="3"/>
  <c r="I133" i="3"/>
  <c r="H133" i="3"/>
  <c r="F133" i="3"/>
  <c r="C131" i="3"/>
  <c r="C130" i="3"/>
  <c r="A130" i="3"/>
  <c r="C127" i="3"/>
  <c r="J128" i="3"/>
  <c r="C128" i="3"/>
  <c r="K127" i="3"/>
  <c r="I127" i="3"/>
  <c r="H127" i="3"/>
  <c r="F127" i="3"/>
  <c r="C125" i="3"/>
  <c r="C124" i="3"/>
  <c r="A124" i="3"/>
  <c r="C121" i="3"/>
  <c r="J122" i="3"/>
  <c r="C122" i="3"/>
  <c r="K121" i="3"/>
  <c r="I121" i="3"/>
  <c r="H121" i="3"/>
  <c r="F121" i="3"/>
  <c r="C119" i="3"/>
  <c r="C118" i="3"/>
  <c r="A118" i="3"/>
  <c r="C115" i="3"/>
  <c r="J116" i="3"/>
  <c r="C116" i="3"/>
  <c r="K115" i="3"/>
  <c r="I115" i="3"/>
  <c r="H115" i="3"/>
  <c r="F115" i="3"/>
  <c r="C113" i="3"/>
  <c r="C112" i="3"/>
  <c r="A112" i="3"/>
  <c r="C109" i="3"/>
  <c r="J110" i="3"/>
  <c r="C110" i="3"/>
  <c r="K109" i="3"/>
  <c r="I109" i="3"/>
  <c r="H109" i="3"/>
  <c r="F109" i="3"/>
  <c r="C107" i="3"/>
  <c r="C106" i="3"/>
  <c r="A106" i="3"/>
  <c r="C103" i="3"/>
  <c r="J104" i="3"/>
  <c r="C104" i="3"/>
  <c r="K103" i="3"/>
  <c r="I103" i="3"/>
  <c r="H103" i="3"/>
  <c r="F103" i="3"/>
  <c r="C101" i="3"/>
  <c r="C100" i="3"/>
  <c r="A100" i="3"/>
  <c r="C97" i="3"/>
  <c r="J98" i="3"/>
  <c r="C98" i="3"/>
  <c r="K97" i="3"/>
  <c r="I97" i="3"/>
  <c r="H97" i="3"/>
  <c r="F97" i="3"/>
  <c r="C95" i="3"/>
  <c r="C94" i="3"/>
  <c r="A94" i="3"/>
  <c r="C91" i="3"/>
  <c r="J92" i="3"/>
  <c r="C92" i="3"/>
  <c r="K91" i="3"/>
  <c r="I91" i="3"/>
  <c r="H91" i="3"/>
  <c r="F91" i="3"/>
  <c r="C89" i="3"/>
  <c r="C88" i="3"/>
  <c r="A88" i="3"/>
  <c r="C85" i="3"/>
  <c r="J86" i="3"/>
  <c r="C86" i="3"/>
  <c r="K85" i="3"/>
  <c r="I85" i="3"/>
  <c r="H85" i="3"/>
  <c r="F85" i="3"/>
  <c r="C83" i="3"/>
  <c r="C82" i="3"/>
  <c r="A82" i="3"/>
  <c r="C79" i="3"/>
  <c r="J80" i="3"/>
  <c r="C80" i="3"/>
  <c r="K79" i="3"/>
  <c r="I79" i="3"/>
  <c r="H79" i="3"/>
  <c r="F79" i="3"/>
  <c r="C77" i="3"/>
  <c r="C76" i="3"/>
  <c r="A76" i="3"/>
  <c r="C73" i="3"/>
  <c r="J74" i="3"/>
  <c r="C74" i="3"/>
  <c r="K73" i="3"/>
  <c r="I73" i="3"/>
  <c r="H73" i="3"/>
  <c r="F73" i="3"/>
  <c r="C71" i="3"/>
  <c r="C70" i="3"/>
  <c r="A70" i="3"/>
  <c r="C67" i="3"/>
  <c r="J68" i="3"/>
  <c r="C68" i="3"/>
  <c r="K67" i="3"/>
  <c r="I67" i="3"/>
  <c r="H67" i="3"/>
  <c r="F67" i="3"/>
  <c r="C65" i="3"/>
  <c r="C64" i="3"/>
  <c r="A64" i="3"/>
  <c r="C61" i="3"/>
  <c r="J62" i="3"/>
  <c r="C62" i="3"/>
  <c r="K61" i="3"/>
  <c r="I61" i="3"/>
  <c r="H61" i="3"/>
  <c r="F61" i="3"/>
  <c r="C59" i="3"/>
  <c r="C58" i="3"/>
  <c r="A58" i="3"/>
  <c r="C55" i="3"/>
  <c r="J56" i="3"/>
  <c r="C56" i="3"/>
  <c r="K55" i="3"/>
  <c r="I55" i="3"/>
  <c r="H55" i="3"/>
  <c r="F55" i="3"/>
  <c r="C53" i="3"/>
  <c r="C52" i="3"/>
  <c r="A52" i="3"/>
  <c r="C49" i="3"/>
  <c r="J50" i="3"/>
  <c r="C50" i="3"/>
  <c r="K49" i="3"/>
  <c r="I49" i="3"/>
  <c r="H49" i="3"/>
  <c r="F49" i="3"/>
  <c r="C47" i="3"/>
  <c r="C46" i="3"/>
  <c r="A46" i="3"/>
  <c r="C43" i="3"/>
  <c r="J44" i="3"/>
  <c r="C44" i="3"/>
  <c r="K43" i="3"/>
  <c r="I43" i="3"/>
  <c r="H43" i="3"/>
  <c r="F43" i="3"/>
  <c r="C41" i="3"/>
  <c r="C40" i="3"/>
  <c r="A40" i="3"/>
  <c r="C37" i="3"/>
  <c r="J38" i="3"/>
  <c r="C38" i="3"/>
  <c r="K37" i="3"/>
  <c r="I37" i="3"/>
  <c r="H37" i="3"/>
  <c r="F37" i="3"/>
  <c r="C35" i="3"/>
  <c r="C34" i="3"/>
  <c r="A34" i="3"/>
  <c r="C31" i="3"/>
  <c r="J32" i="3"/>
  <c r="C32" i="3"/>
  <c r="K31" i="3"/>
  <c r="I31" i="3"/>
  <c r="H31" i="3"/>
  <c r="F31" i="3"/>
  <c r="C29" i="3"/>
  <c r="C28" i="3"/>
  <c r="A28" i="3"/>
  <c r="C25" i="3"/>
  <c r="J26" i="3"/>
  <c r="C26" i="3"/>
  <c r="K25" i="3"/>
  <c r="I25" i="3"/>
  <c r="H25" i="3"/>
  <c r="F25" i="3"/>
  <c r="C23" i="3"/>
  <c r="C22" i="3"/>
  <c r="A22" i="3"/>
  <c r="C19" i="3"/>
  <c r="J20" i="3"/>
  <c r="C20" i="3"/>
  <c r="K19" i="3"/>
  <c r="I19" i="3"/>
  <c r="H19" i="3"/>
  <c r="F19" i="3"/>
  <c r="C17" i="3"/>
  <c r="C16" i="3"/>
  <c r="A16" i="3"/>
  <c r="C13" i="3"/>
  <c r="J14" i="3"/>
  <c r="C14" i="3"/>
  <c r="K13" i="3"/>
  <c r="I13" i="3"/>
  <c r="H13" i="3"/>
  <c r="F13" i="3"/>
  <c r="C11" i="3"/>
  <c r="C10" i="3"/>
  <c r="A10" i="3"/>
  <c r="C7" i="3"/>
  <c r="J8" i="3"/>
  <c r="C8" i="3"/>
  <c r="C5" i="3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A15" i="2"/>
  <c r="B14" i="2"/>
  <c r="A14" i="2"/>
  <c r="C4" i="3"/>
  <c r="C3" i="3"/>
  <c r="C2" i="3"/>
  <c r="G2" i="3"/>
  <c r="A4" i="3"/>
  <c r="I7" i="3"/>
  <c r="F7" i="3"/>
  <c r="K7" i="3"/>
  <c r="H7" i="3"/>
</calcChain>
</file>

<file path=xl/sharedStrings.xml><?xml version="1.0" encoding="utf-8"?>
<sst xmlns="http://schemas.openxmlformats.org/spreadsheetml/2006/main" count="1015" uniqueCount="97">
  <si>
    <t>eq per coupling</t>
  </si>
  <si>
    <t>name</t>
  </si>
  <si>
    <t>time</t>
  </si>
  <si>
    <t>2 min</t>
  </si>
  <si>
    <t>mmol/g</t>
  </si>
  <si>
    <t>event</t>
  </si>
  <si>
    <t>DMF</t>
  </si>
  <si>
    <t>8 min</t>
  </si>
  <si>
    <t>DMF wash</t>
  </si>
  <si>
    <t>5 × 1 min</t>
  </si>
  <si>
    <t>30 min</t>
  </si>
  <si>
    <t>SCALE</t>
  </si>
  <si>
    <t>μmol</t>
  </si>
  <si>
    <t>RESIN LOADING</t>
  </si>
  <si>
    <t>RESIDUE 1</t>
  </si>
  <si>
    <t>ACTIVATOR/COUPLiNG AGENT</t>
  </si>
  <si>
    <t>BASE</t>
  </si>
  <si>
    <t>density</t>
  </si>
  <si>
    <t>HATU</t>
  </si>
  <si>
    <t>NMM</t>
  </si>
  <si>
    <t>MW (g/mol)</t>
  </si>
  <si>
    <t xml:space="preserve"> mL DMF</t>
  </si>
  <si>
    <t xml:space="preserve"> mL 20% piperidine in DMF</t>
  </si>
  <si>
    <t>mg</t>
  </si>
  <si>
    <t xml:space="preserve"> mL</t>
  </si>
  <si>
    <t>Fmoc-Ala-OH</t>
  </si>
  <si>
    <t>what to add to reaction vessel (RV)</t>
  </si>
  <si>
    <t>swell</t>
  </si>
  <si>
    <t>conc. (mM)</t>
  </si>
  <si>
    <t xml:space="preserve"> uL</t>
  </si>
  <si>
    <t>Fmoc-Cys(Trt)-OH</t>
  </si>
  <si>
    <t>Fmoc-Asp(tBu)-OH</t>
  </si>
  <si>
    <t>Fmoc-Glu(tBu)-OH</t>
  </si>
  <si>
    <t>RESIDUE 2</t>
  </si>
  <si>
    <t>RESIDUE 3</t>
  </si>
  <si>
    <t>RESIDUE 4</t>
  </si>
  <si>
    <t>RESIDUE 5</t>
  </si>
  <si>
    <t>Fmoc-Phe-OH</t>
  </si>
  <si>
    <t>RESIDUE 6</t>
  </si>
  <si>
    <t>RESIDUE 7</t>
  </si>
  <si>
    <t>RESIDUE 8</t>
  </si>
  <si>
    <t>RESIDUE 9</t>
  </si>
  <si>
    <t>RESIDUE 10</t>
  </si>
  <si>
    <t>RESIDUE 11</t>
  </si>
  <si>
    <t>RESIDUE 12</t>
  </si>
  <si>
    <t>RESIDUE 13</t>
  </si>
  <si>
    <t>RESIDUE 14</t>
  </si>
  <si>
    <t>RESIDUE 15</t>
  </si>
  <si>
    <t>RESIDUE 16</t>
  </si>
  <si>
    <t>RESIDUE 17</t>
  </si>
  <si>
    <t>RESIDUE 18</t>
  </si>
  <si>
    <t>RESIDUE 19</t>
  </si>
  <si>
    <t>RESIDUE 20</t>
  </si>
  <si>
    <t>Fmoc-Gly-OH</t>
  </si>
  <si>
    <t>Fmoc-His(Trt)-OH</t>
  </si>
  <si>
    <t>Fmoc-Ile-OH</t>
  </si>
  <si>
    <t>Fmoc-Leu-OH</t>
  </si>
  <si>
    <t>Fmoc-Met-OH</t>
  </si>
  <si>
    <t>Fmoc-Asn(Trt)-OH</t>
  </si>
  <si>
    <t>Fmoc-Pro-OH</t>
  </si>
  <si>
    <t>Fmoc-Gln(Trt)-OH</t>
  </si>
  <si>
    <t>Fmoc-Arg(Pbf)-OH</t>
  </si>
  <si>
    <t>Fmoc-Ser(tBu)-OH</t>
  </si>
  <si>
    <t>Fmoc-Thr(tBu)-OH</t>
  </si>
  <si>
    <t>Fmoc-Val-OH</t>
  </si>
  <si>
    <t>Fmoc-Trp(Boc)-OH</t>
  </si>
  <si>
    <t>Fmoc-Tyr(tBu)-OH</t>
  </si>
  <si>
    <t>Fmoc-Lys(Boc)-OH</t>
  </si>
  <si>
    <t>RESIDUE 21</t>
  </si>
  <si>
    <t>RESIDUE 22</t>
  </si>
  <si>
    <t>RESIDUE 23</t>
  </si>
  <si>
    <t>RESIDUE 24</t>
  </si>
  <si>
    <t>RESIDUE 25</t>
  </si>
  <si>
    <t>RESIDUE 26</t>
  </si>
  <si>
    <t>RESIDUE 27</t>
  </si>
  <si>
    <t>RESIDUE 28</t>
  </si>
  <si>
    <t>RESIDUE 29</t>
  </si>
  <si>
    <t>RESIDUE 30</t>
  </si>
  <si>
    <t>M  )</t>
  </si>
  <si>
    <t>3 × 1 min</t>
  </si>
  <si>
    <t>resin</t>
  </si>
  <si>
    <t>μmol     )</t>
  </si>
  <si>
    <t>(</t>
  </si>
  <si>
    <t>OR use stock NMM in DMF to diss. reagents (</t>
  </si>
  <si>
    <t>10 min</t>
  </si>
  <si>
    <t>1. final sequence</t>
  </si>
  <si>
    <t>Your final sequence is displayed on this sheet</t>
  </si>
  <si>
    <t>2. residue info</t>
  </si>
  <si>
    <t>Enter all information about your synthesis on this page</t>
  </si>
  <si>
    <t>3. procedure</t>
  </si>
  <si>
    <t>Print this sheet as your final procedure</t>
  </si>
  <si>
    <t>HOW TO USE THIS EXCEL BOOK FOR MANUAL SOLID-PHASE PEPTIDE SYNTHESIS</t>
  </si>
  <si>
    <t>RESIN</t>
  </si>
  <si>
    <t>YOUR FINAL SEQUENCE</t>
  </si>
  <si>
    <r>
      <t xml:space="preserve">By convention, peptides are read from </t>
    </r>
    <r>
      <rPr>
        <b/>
        <sz val="12"/>
        <color theme="1"/>
        <rFont val="Helvetica"/>
      </rPr>
      <t>left to right,</t>
    </r>
    <r>
      <rPr>
        <sz val="12"/>
        <color theme="1"/>
        <rFont val="Helvetica"/>
      </rPr>
      <t xml:space="preserve"> from the N-terminus to C-terminus</t>
    </r>
  </si>
  <si>
    <r>
      <t xml:space="preserve">In SPPS, the resin is attached to the C-terminus, so peptides are synthesized </t>
    </r>
    <r>
      <rPr>
        <b/>
        <sz val="12"/>
        <color theme="1"/>
        <rFont val="Helvetica"/>
      </rPr>
      <t>right to left</t>
    </r>
  </si>
  <si>
    <t>eq per 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</si>
</sst>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Helvetica"/>
    </font>
    <font>
      <sz val="12"/>
      <color theme="1"/>
      <name val="Helvetica"/>
    </font>
    <font>
      <sz val="8"/>
      <name val="Calibri"/>
      <family val="2"/>
      <scheme val="minor"/>
    </font>
    <font>
      <sz val="12"/>
      <color theme="0" tint="-0.249977111117893"/>
      <name val="Helvetica"/>
    </font>
    <font>
      <b/>
      <sz val="9"/>
      <color theme="1"/>
      <name val="Helvetica"/>
    </font>
    <font>
      <sz val="9"/>
      <color theme="1"/>
      <name val="Helvetica"/>
    </font>
    <font>
      <b/>
      <sz val="18"/>
      <color theme="1"/>
      <name val="Helvetica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26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5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0" borderId="1" xfId="0" applyFont="1" applyBorder="1"/>
    <xf numFmtId="0" fontId="7" fillId="0" borderId="15" xfId="0" applyFont="1" applyBorder="1" applyAlignment="1">
      <alignment horizontal="center"/>
    </xf>
    <xf numFmtId="0" fontId="7" fillId="0" borderId="13" xfId="0" applyFont="1" applyBorder="1"/>
    <xf numFmtId="0" fontId="8" fillId="0" borderId="3" xfId="0" applyFont="1" applyBorder="1"/>
    <xf numFmtId="0" fontId="8" fillId="0" borderId="14" xfId="0" applyFont="1" applyBorder="1"/>
    <xf numFmtId="0" fontId="8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6" xfId="0" applyFont="1" applyBorder="1" applyAlignment="1">
      <alignment horizontal="right"/>
    </xf>
    <xf numFmtId="0" fontId="8" fillId="0" borderId="16" xfId="0" applyFont="1" applyBorder="1"/>
    <xf numFmtId="0" fontId="8" fillId="0" borderId="17" xfId="0" applyFont="1" applyBorder="1"/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right"/>
    </xf>
    <xf numFmtId="0" fontId="8" fillId="0" borderId="19" xfId="0" applyFont="1" applyBorder="1"/>
    <xf numFmtId="0" fontId="8" fillId="0" borderId="20" xfId="0" applyFont="1" applyBorder="1"/>
    <xf numFmtId="0" fontId="8" fillId="0" borderId="21" xfId="0" applyFont="1" applyBorder="1" applyAlignment="1">
      <alignment horizontal="center"/>
    </xf>
    <xf numFmtId="0" fontId="8" fillId="0" borderId="12" xfId="0" applyFont="1" applyBorder="1"/>
    <xf numFmtId="0" fontId="8" fillId="0" borderId="22" xfId="0" applyFont="1" applyBorder="1"/>
    <xf numFmtId="0" fontId="8" fillId="0" borderId="26" xfId="0" applyFont="1" applyBorder="1"/>
    <xf numFmtId="1" fontId="8" fillId="0" borderId="12" xfId="0" applyNumberFormat="1" applyFont="1" applyBorder="1"/>
    <xf numFmtId="1" fontId="8" fillId="0" borderId="12" xfId="0" applyNumberFormat="1" applyFont="1" applyBorder="1" applyAlignment="1">
      <alignment horizontal="right"/>
    </xf>
    <xf numFmtId="0" fontId="8" fillId="0" borderId="23" xfId="0" applyFont="1" applyBorder="1" applyAlignment="1">
      <alignment horizontal="center"/>
    </xf>
    <xf numFmtId="0" fontId="8" fillId="0" borderId="24" xfId="0" applyFont="1" applyBorder="1"/>
    <xf numFmtId="0" fontId="8" fillId="0" borderId="25" xfId="0" applyFont="1" applyBorder="1"/>
    <xf numFmtId="0" fontId="8" fillId="0" borderId="12" xfId="0" applyNumberFormat="1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8" fillId="4" borderId="16" xfId="0" applyFont="1" applyFill="1" applyBorder="1" applyAlignment="1">
      <alignment horizontal="left" vertical="center"/>
    </xf>
    <xf numFmtId="0" fontId="3" fillId="0" borderId="0" xfId="0" applyFont="1"/>
    <xf numFmtId="0" fontId="4" fillId="0" borderId="0" xfId="0" applyFont="1"/>
    <xf numFmtId="0" fontId="3" fillId="0" borderId="27" xfId="0" applyFont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2" fontId="8" fillId="0" borderId="12" xfId="0" applyNumberFormat="1" applyFont="1" applyBorder="1" applyAlignment="1">
      <alignment horizontal="right"/>
    </xf>
    <xf numFmtId="0" fontId="4" fillId="3" borderId="28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 textRotation="90"/>
    </xf>
  </cellXfs>
  <cellStyles count="26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abSelected="1" workbookViewId="0">
      <selection activeCell="A2" sqref="A2"/>
    </sheetView>
  </sheetViews>
  <sheetFormatPr baseColWidth="10" defaultRowHeight="22" customHeight="1" x14ac:dyDescent="0"/>
  <cols>
    <col min="1" max="100" width="21.6640625" style="42" customWidth="1"/>
    <col min="101" max="16384" width="10.83203125" style="42"/>
  </cols>
  <sheetData>
    <row r="1" spans="1:31" ht="22" customHeight="1">
      <c r="A1" s="41" t="s">
        <v>91</v>
      </c>
    </row>
    <row r="3" spans="1:31" ht="22" customHeight="1">
      <c r="A3" s="41" t="s">
        <v>85</v>
      </c>
      <c r="B3" s="42" t="s">
        <v>86</v>
      </c>
    </row>
    <row r="4" spans="1:31" ht="22" customHeight="1">
      <c r="A4" s="41" t="s">
        <v>87</v>
      </c>
      <c r="B4" s="42" t="s">
        <v>88</v>
      </c>
    </row>
    <row r="5" spans="1:31" ht="22" customHeight="1">
      <c r="A5" s="41" t="s">
        <v>89</v>
      </c>
      <c r="B5" s="42" t="s">
        <v>90</v>
      </c>
    </row>
    <row r="8" spans="1:31" ht="22" customHeight="1">
      <c r="A8" s="42" t="s">
        <v>94</v>
      </c>
    </row>
    <row r="9" spans="1:31" ht="22" customHeight="1">
      <c r="A9" s="42" t="s">
        <v>95</v>
      </c>
    </row>
    <row r="12" spans="1:31" ht="22" customHeight="1">
      <c r="A12" s="41" t="s">
        <v>93</v>
      </c>
    </row>
    <row r="13" spans="1:31" ht="22" customHeight="1" thickBot="1"/>
    <row r="14" spans="1:31" ht="22" customHeight="1" thickBot="1">
      <c r="A14" s="43" t="str">
        <f>'2. residue info'!$B179</f>
        <v>RESIDUE 30</v>
      </c>
      <c r="B14" s="43" t="str">
        <f>'2. residue info'!$B173</f>
        <v>RESIDUE 29</v>
      </c>
      <c r="C14" s="43" t="str">
        <f>'2. residue info'!$B167</f>
        <v>RESIDUE 28</v>
      </c>
      <c r="D14" s="43" t="str">
        <f>'2. residue info'!$B161</f>
        <v>RESIDUE 27</v>
      </c>
      <c r="E14" s="43" t="str">
        <f>'2. residue info'!$B155</f>
        <v>RESIDUE 26</v>
      </c>
      <c r="F14" s="43" t="str">
        <f>'2. residue info'!$B149</f>
        <v>RESIDUE 25</v>
      </c>
      <c r="G14" s="43" t="str">
        <f>'2. residue info'!$B143</f>
        <v>RESIDUE 24</v>
      </c>
      <c r="H14" s="43" t="str">
        <f>'2. residue info'!$B137</f>
        <v>RESIDUE 23</v>
      </c>
      <c r="I14" s="43" t="str">
        <f>'2. residue info'!$B131</f>
        <v>RESIDUE 22</v>
      </c>
      <c r="J14" s="43" t="str">
        <f>'2. residue info'!$B125</f>
        <v>RESIDUE 21</v>
      </c>
      <c r="K14" s="43" t="str">
        <f>'2. residue info'!$B119</f>
        <v>RESIDUE 20</v>
      </c>
      <c r="L14" s="43" t="str">
        <f>'2. residue info'!$B113</f>
        <v>RESIDUE 19</v>
      </c>
      <c r="M14" s="43" t="str">
        <f>'2. residue info'!$B107</f>
        <v>RESIDUE 18</v>
      </c>
      <c r="N14" s="43" t="str">
        <f>'2. residue info'!$B101</f>
        <v>RESIDUE 17</v>
      </c>
      <c r="O14" s="43" t="str">
        <f>'2. residue info'!$B95</f>
        <v>RESIDUE 16</v>
      </c>
      <c r="P14" s="43" t="str">
        <f>'2. residue info'!$B89</f>
        <v>RESIDUE 15</v>
      </c>
      <c r="Q14" s="43" t="str">
        <f>'2. residue info'!$B83</f>
        <v>RESIDUE 14</v>
      </c>
      <c r="R14" s="43" t="str">
        <f>'2. residue info'!$B77</f>
        <v>RESIDUE 13</v>
      </c>
      <c r="S14" s="43" t="str">
        <f>'2. residue info'!$B71</f>
        <v>RESIDUE 12</v>
      </c>
      <c r="T14" s="43" t="str">
        <f>'2. residue info'!$B65</f>
        <v>RESIDUE 11</v>
      </c>
      <c r="U14" s="43" t="str">
        <f>'2. residue info'!$B59</f>
        <v>RESIDUE 10</v>
      </c>
      <c r="V14" s="43" t="str">
        <f>'2. residue info'!$B53</f>
        <v>RESIDUE 9</v>
      </c>
      <c r="W14" s="43" t="str">
        <f>'2. residue info'!$B47</f>
        <v>RESIDUE 8</v>
      </c>
      <c r="X14" s="43" t="str">
        <f>'2. residue info'!$B41</f>
        <v>RESIDUE 7</v>
      </c>
      <c r="Y14" s="43" t="str">
        <f>'2. residue info'!$B35</f>
        <v>RESIDUE 6</v>
      </c>
      <c r="Z14" s="43" t="str">
        <f>'2. residue info'!$B29</f>
        <v>RESIDUE 5</v>
      </c>
      <c r="AA14" s="43" t="str">
        <f>'2. residue info'!$B23</f>
        <v>RESIDUE 4</v>
      </c>
      <c r="AB14" s="43" t="str">
        <f>'2. residue info'!$B17</f>
        <v>RESIDUE 3</v>
      </c>
      <c r="AC14" s="43" t="str">
        <f>'2. residue info'!$B11</f>
        <v>RESIDUE 2</v>
      </c>
      <c r="AD14" s="43" t="str">
        <f>'2. residue info'!$B5</f>
        <v>RESIDUE 1</v>
      </c>
      <c r="AE14" s="47" t="s">
        <v>92</v>
      </c>
    </row>
    <row r="15" spans="1:31" ht="22" customHeight="1" thickBot="1">
      <c r="A15" s="44" t="str">
        <f>'2. residue info'!$C180</f>
        <v>Fmoc-Leu-OH</v>
      </c>
      <c r="B15" s="44" t="str">
        <f>'2. residue info'!$C174</f>
        <v>Fmoc-Lys(Boc)-OH</v>
      </c>
      <c r="C15" s="44" t="str">
        <f>'2. residue info'!$C168</f>
        <v>Fmoc-Ile-OH</v>
      </c>
      <c r="D15" s="44" t="str">
        <f>'2. residue info'!$C162</f>
        <v>Fmoc-His(Trt)-OH</v>
      </c>
      <c r="E15" s="44" t="str">
        <f>'2. residue info'!$C156</f>
        <v>Fmoc-Gly-OH</v>
      </c>
      <c r="F15" s="44" t="str">
        <f>'2. residue info'!$C150</f>
        <v>Fmoc-Phe-OH</v>
      </c>
      <c r="G15" s="44" t="str">
        <f>'2. residue info'!$C144</f>
        <v>Fmoc-Glu(tBu)-OH</v>
      </c>
      <c r="H15" s="44" t="str">
        <f>'2. residue info'!$C138</f>
        <v>Fmoc-Asp(tBu)-OH</v>
      </c>
      <c r="I15" s="44" t="str">
        <f>'2. residue info'!$C132</f>
        <v>Fmoc-Cys(Trt)-OH</v>
      </c>
      <c r="J15" s="44" t="str">
        <f>'2. residue info'!$C126</f>
        <v>Fmoc-Ala-OH</v>
      </c>
      <c r="K15" s="44" t="str">
        <f>'2. residue info'!$C120</f>
        <v>Fmoc-Tyr(tBu)-OH</v>
      </c>
      <c r="L15" s="44" t="str">
        <f>'2. residue info'!$C114</f>
        <v>Fmoc-Trp(Boc)-OH</v>
      </c>
      <c r="M15" s="44" t="str">
        <f>'2. residue info'!$C108</f>
        <v>Fmoc-Val-OH</v>
      </c>
      <c r="N15" s="44" t="str">
        <f>'2. residue info'!$C102</f>
        <v>Fmoc-Thr(tBu)-OH</v>
      </c>
      <c r="O15" s="44" t="str">
        <f>'2. residue info'!$C96</f>
        <v>Fmoc-Ser(tBu)-OH</v>
      </c>
      <c r="P15" s="44" t="str">
        <f>'2. residue info'!$C90</f>
        <v>Fmoc-Arg(Pbf)-OH</v>
      </c>
      <c r="Q15" s="44" t="str">
        <f>'2. residue info'!$C84</f>
        <v>Fmoc-Gln(Trt)-OH</v>
      </c>
      <c r="R15" s="44" t="str">
        <f>'2. residue info'!$C78</f>
        <v>Fmoc-Pro-OH</v>
      </c>
      <c r="S15" s="44" t="str">
        <f>'2. residue info'!$C72</f>
        <v>Fmoc-Asn(Trt)-OH</v>
      </c>
      <c r="T15" s="44" t="str">
        <f>'2. residue info'!$C66</f>
        <v>Fmoc-Met-OH</v>
      </c>
      <c r="U15" s="44" t="str">
        <f>'2. residue info'!$C60</f>
        <v>Fmoc-Leu-OH</v>
      </c>
      <c r="V15" s="44" t="str">
        <f>'2. residue info'!$C54</f>
        <v>Fmoc-Lys(Boc)-OH</v>
      </c>
      <c r="W15" s="44" t="str">
        <f>'2. residue info'!$C48</f>
        <v>Fmoc-Ile-OH</v>
      </c>
      <c r="X15" s="44" t="str">
        <f>'2. residue info'!$C42</f>
        <v>Fmoc-His(Trt)-OH</v>
      </c>
      <c r="Y15" s="44" t="str">
        <f>'2. residue info'!$C36</f>
        <v>Fmoc-Gly-OH</v>
      </c>
      <c r="Z15" s="44" t="str">
        <f>'2. residue info'!$C30</f>
        <v>Fmoc-Phe-OH</v>
      </c>
      <c r="AA15" s="44" t="str">
        <f>'2. residue info'!$C24</f>
        <v>Fmoc-Glu(tBu)-OH</v>
      </c>
      <c r="AB15" s="44" t="str">
        <f>'2. residue info'!$C18</f>
        <v>Fmoc-Asp(tBu)-OH</v>
      </c>
      <c r="AC15" s="44" t="str">
        <f>'2. residue info'!$C12</f>
        <v>Fmoc-Cys(Trt)-OH</v>
      </c>
      <c r="AD15" s="44" t="str">
        <f>'2. residue info'!$C6</f>
        <v>Fmoc-Ala-OH</v>
      </c>
      <c r="AE15" s="47"/>
    </row>
  </sheetData>
  <sheetProtection sheet="1" objects="1" scenarios="1"/>
  <mergeCells count="1">
    <mergeCell ref="AE14:AE15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2"/>
  <sheetViews>
    <sheetView workbookViewId="0">
      <selection activeCell="L10" sqref="L10"/>
    </sheetView>
  </sheetViews>
  <sheetFormatPr baseColWidth="10" defaultRowHeight="22" customHeight="1" x14ac:dyDescent="0"/>
  <cols>
    <col min="1" max="1" width="10.83203125" style="3"/>
    <col min="2" max="2" width="15" style="3" customWidth="1"/>
    <col min="3" max="3" width="20.6640625" style="3" customWidth="1"/>
    <col min="4" max="4" width="10.83203125" style="3"/>
    <col min="5" max="5" width="15.6640625" style="3" customWidth="1"/>
    <col min="6" max="6" width="15.1640625" style="3" customWidth="1"/>
    <col min="7" max="7" width="10.83203125" style="3"/>
    <col min="8" max="8" width="14.6640625" style="3" customWidth="1"/>
    <col min="9" max="9" width="14.33203125" style="3" customWidth="1"/>
    <col min="10" max="16384" width="10.83203125" style="3"/>
  </cols>
  <sheetData>
    <row r="1" spans="1:10" ht="22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22" customHeight="1">
      <c r="A2" s="1"/>
      <c r="B2" s="51" t="s">
        <v>11</v>
      </c>
      <c r="C2" s="51"/>
      <c r="D2" s="1"/>
      <c r="E2" s="52" t="s">
        <v>13</v>
      </c>
      <c r="F2" s="53"/>
      <c r="G2" s="1"/>
      <c r="H2" s="1"/>
      <c r="I2" s="1"/>
      <c r="J2" s="1"/>
    </row>
    <row r="3" spans="1:10" ht="22" customHeight="1">
      <c r="A3" s="1"/>
      <c r="B3" s="2">
        <v>25</v>
      </c>
      <c r="C3" s="2" t="s">
        <v>12</v>
      </c>
      <c r="D3" s="1"/>
      <c r="E3" s="2">
        <v>0.6</v>
      </c>
      <c r="F3" s="2" t="s">
        <v>4</v>
      </c>
      <c r="G3" s="1"/>
      <c r="H3" s="1"/>
      <c r="I3" s="1"/>
      <c r="J3" s="1"/>
    </row>
    <row r="4" spans="1:10" ht="22" customHeight="1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22" customHeight="1" thickTop="1">
      <c r="A5" s="1"/>
      <c r="B5" s="48" t="s">
        <v>14</v>
      </c>
      <c r="C5" s="49"/>
      <c r="D5" s="5"/>
      <c r="E5" s="49" t="s">
        <v>15</v>
      </c>
      <c r="F5" s="49"/>
      <c r="G5" s="5"/>
      <c r="H5" s="49" t="s">
        <v>16</v>
      </c>
      <c r="I5" s="50"/>
      <c r="J5" s="1"/>
    </row>
    <row r="6" spans="1:10" ht="22" customHeight="1">
      <c r="A6" s="1"/>
      <c r="B6" s="6" t="s">
        <v>1</v>
      </c>
      <c r="C6" s="2" t="s">
        <v>25</v>
      </c>
      <c r="D6" s="4"/>
      <c r="E6" s="2" t="s">
        <v>1</v>
      </c>
      <c r="F6" s="2" t="s">
        <v>18</v>
      </c>
      <c r="G6" s="4"/>
      <c r="H6" s="2" t="s">
        <v>1</v>
      </c>
      <c r="I6" s="7" t="s">
        <v>19</v>
      </c>
      <c r="J6" s="1"/>
    </row>
    <row r="7" spans="1:10" ht="22" customHeight="1">
      <c r="A7" s="1"/>
      <c r="B7" s="6" t="s">
        <v>20</v>
      </c>
      <c r="C7" s="2">
        <v>311.3</v>
      </c>
      <c r="D7" s="4"/>
      <c r="E7" s="2" t="s">
        <v>20</v>
      </c>
      <c r="F7" s="2">
        <v>380.24</v>
      </c>
      <c r="G7" s="4"/>
      <c r="H7" s="2" t="s">
        <v>20</v>
      </c>
      <c r="I7" s="7">
        <v>101.15</v>
      </c>
      <c r="J7" s="1"/>
    </row>
    <row r="8" spans="1:10" ht="22" customHeight="1">
      <c r="A8" s="1"/>
      <c r="B8" s="10" t="s">
        <v>0</v>
      </c>
      <c r="C8" s="2">
        <v>5</v>
      </c>
      <c r="D8" s="4"/>
      <c r="E8" s="4"/>
      <c r="F8" s="4"/>
      <c r="G8" s="4"/>
      <c r="H8" s="9" t="s">
        <v>96</v>
      </c>
      <c r="I8" s="7">
        <v>2</v>
      </c>
      <c r="J8" s="1"/>
    </row>
    <row r="9" spans="1:10" ht="22" customHeight="1" thickBot="1">
      <c r="A9" s="1"/>
      <c r="B9" s="11" t="s">
        <v>28</v>
      </c>
      <c r="C9" s="12">
        <v>100</v>
      </c>
      <c r="D9" s="8"/>
      <c r="E9" s="8"/>
      <c r="F9" s="8"/>
      <c r="G9" s="8"/>
      <c r="H9" s="12" t="s">
        <v>17</v>
      </c>
      <c r="I9" s="46">
        <v>0.92</v>
      </c>
      <c r="J9" s="1"/>
    </row>
    <row r="10" spans="1:10" ht="22" customHeight="1" thickTop="1" thickBot="1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22" customHeight="1" thickTop="1">
      <c r="A11" s="1"/>
      <c r="B11" s="48" t="s">
        <v>33</v>
      </c>
      <c r="C11" s="49"/>
      <c r="D11" s="5"/>
      <c r="E11" s="49" t="s">
        <v>15</v>
      </c>
      <c r="F11" s="49"/>
      <c r="G11" s="5"/>
      <c r="H11" s="49" t="s">
        <v>16</v>
      </c>
      <c r="I11" s="50"/>
      <c r="J11" s="1"/>
    </row>
    <row r="12" spans="1:10" ht="22" customHeight="1">
      <c r="A12" s="1"/>
      <c r="B12" s="6" t="s">
        <v>1</v>
      </c>
      <c r="C12" s="2" t="s">
        <v>30</v>
      </c>
      <c r="D12" s="4"/>
      <c r="E12" s="2" t="s">
        <v>1</v>
      </c>
      <c r="F12" s="2" t="s">
        <v>18</v>
      </c>
      <c r="G12" s="4"/>
      <c r="H12" s="2" t="s">
        <v>1</v>
      </c>
      <c r="I12" s="7" t="s">
        <v>19</v>
      </c>
      <c r="J12" s="1"/>
    </row>
    <row r="13" spans="1:10" ht="22" customHeight="1">
      <c r="A13" s="1"/>
      <c r="B13" s="6" t="s">
        <v>20</v>
      </c>
      <c r="C13" s="2">
        <v>585.70000000000005</v>
      </c>
      <c r="D13" s="4"/>
      <c r="E13" s="2" t="s">
        <v>20</v>
      </c>
      <c r="F13" s="2">
        <v>380.24</v>
      </c>
      <c r="G13" s="4"/>
      <c r="H13" s="2" t="s">
        <v>20</v>
      </c>
      <c r="I13" s="7">
        <v>101.15</v>
      </c>
      <c r="J13" s="1"/>
    </row>
    <row r="14" spans="1:10" ht="22" customHeight="1">
      <c r="A14" s="1"/>
      <c r="B14" s="10" t="s">
        <v>0</v>
      </c>
      <c r="C14" s="2">
        <v>5</v>
      </c>
      <c r="D14" s="4"/>
      <c r="E14" s="4"/>
      <c r="F14" s="4"/>
      <c r="G14" s="4"/>
      <c r="H14" s="9" t="s">
        <v>96</v>
      </c>
      <c r="I14" s="7">
        <v>2</v>
      </c>
      <c r="J14" s="1"/>
    </row>
    <row r="15" spans="1:10" ht="22" customHeight="1" thickBot="1">
      <c r="A15" s="1"/>
      <c r="B15" s="11" t="s">
        <v>28</v>
      </c>
      <c r="C15" s="12">
        <v>100</v>
      </c>
      <c r="D15" s="8"/>
      <c r="E15" s="8"/>
      <c r="F15" s="8"/>
      <c r="G15" s="8"/>
      <c r="H15" s="12" t="s">
        <v>17</v>
      </c>
      <c r="I15" s="46">
        <v>0.92</v>
      </c>
      <c r="J15" s="1"/>
    </row>
    <row r="16" spans="1:10" ht="22" customHeight="1" thickTop="1" thickBot="1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22" customHeight="1" thickTop="1">
      <c r="A17" s="1"/>
      <c r="B17" s="48" t="s">
        <v>34</v>
      </c>
      <c r="C17" s="49"/>
      <c r="D17" s="5"/>
      <c r="E17" s="49" t="s">
        <v>15</v>
      </c>
      <c r="F17" s="49"/>
      <c r="G17" s="5"/>
      <c r="H17" s="49" t="s">
        <v>16</v>
      </c>
      <c r="I17" s="50"/>
      <c r="J17" s="1"/>
    </row>
    <row r="18" spans="1:10" ht="22" customHeight="1">
      <c r="A18" s="1"/>
      <c r="B18" s="6" t="s">
        <v>1</v>
      </c>
      <c r="C18" s="2" t="s">
        <v>31</v>
      </c>
      <c r="D18" s="4"/>
      <c r="E18" s="2" t="s">
        <v>1</v>
      </c>
      <c r="F18" s="2" t="s">
        <v>18</v>
      </c>
      <c r="G18" s="4"/>
      <c r="H18" s="2" t="s">
        <v>1</v>
      </c>
      <c r="I18" s="7" t="s">
        <v>19</v>
      </c>
      <c r="J18" s="1"/>
    </row>
    <row r="19" spans="1:10" ht="22" customHeight="1">
      <c r="A19" s="1"/>
      <c r="B19" s="6" t="s">
        <v>20</v>
      </c>
      <c r="C19" s="2">
        <v>411.5</v>
      </c>
      <c r="D19" s="4"/>
      <c r="E19" s="2" t="s">
        <v>20</v>
      </c>
      <c r="F19" s="2">
        <v>380.24</v>
      </c>
      <c r="G19" s="4"/>
      <c r="H19" s="2" t="s">
        <v>20</v>
      </c>
      <c r="I19" s="7">
        <v>101.15</v>
      </c>
      <c r="J19" s="1"/>
    </row>
    <row r="20" spans="1:10" ht="22" customHeight="1">
      <c r="A20" s="1"/>
      <c r="B20" s="10" t="s">
        <v>0</v>
      </c>
      <c r="C20" s="2">
        <v>5</v>
      </c>
      <c r="D20" s="4"/>
      <c r="E20" s="4"/>
      <c r="F20" s="4"/>
      <c r="G20" s="4"/>
      <c r="H20" s="9" t="s">
        <v>96</v>
      </c>
      <c r="I20" s="7">
        <v>2</v>
      </c>
      <c r="J20" s="1"/>
    </row>
    <row r="21" spans="1:10" ht="22" customHeight="1" thickBot="1">
      <c r="A21" s="1"/>
      <c r="B21" s="11" t="s">
        <v>28</v>
      </c>
      <c r="C21" s="12">
        <v>100</v>
      </c>
      <c r="D21" s="8"/>
      <c r="E21" s="8"/>
      <c r="F21" s="8"/>
      <c r="G21" s="8"/>
      <c r="H21" s="12" t="s">
        <v>17</v>
      </c>
      <c r="I21" s="46">
        <v>0.92</v>
      </c>
      <c r="J21" s="1"/>
    </row>
    <row r="22" spans="1:10" ht="22" customHeight="1" thickTop="1" thickBot="1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22" customHeight="1" thickTop="1">
      <c r="A23" s="1"/>
      <c r="B23" s="48" t="s">
        <v>35</v>
      </c>
      <c r="C23" s="49"/>
      <c r="D23" s="5"/>
      <c r="E23" s="49" t="s">
        <v>15</v>
      </c>
      <c r="F23" s="49"/>
      <c r="G23" s="5"/>
      <c r="H23" s="49" t="s">
        <v>16</v>
      </c>
      <c r="I23" s="50"/>
      <c r="J23" s="1"/>
    </row>
    <row r="24" spans="1:10" ht="22" customHeight="1">
      <c r="A24" s="1"/>
      <c r="B24" s="6" t="s">
        <v>1</v>
      </c>
      <c r="C24" s="2" t="s">
        <v>32</v>
      </c>
      <c r="D24" s="4"/>
      <c r="E24" s="2" t="s">
        <v>1</v>
      </c>
      <c r="F24" s="2" t="s">
        <v>18</v>
      </c>
      <c r="G24" s="4"/>
      <c r="H24" s="2" t="s">
        <v>1</v>
      </c>
      <c r="I24" s="7" t="s">
        <v>19</v>
      </c>
      <c r="J24" s="1"/>
    </row>
    <row r="25" spans="1:10" ht="22" customHeight="1">
      <c r="A25" s="1"/>
      <c r="B25" s="6" t="s">
        <v>20</v>
      </c>
      <c r="C25" s="2">
        <v>425.5</v>
      </c>
      <c r="D25" s="4"/>
      <c r="E25" s="2" t="s">
        <v>20</v>
      </c>
      <c r="F25" s="2">
        <v>380.24</v>
      </c>
      <c r="G25" s="4"/>
      <c r="H25" s="2" t="s">
        <v>20</v>
      </c>
      <c r="I25" s="7">
        <v>101.15</v>
      </c>
      <c r="J25" s="1"/>
    </row>
    <row r="26" spans="1:10" ht="22" customHeight="1">
      <c r="A26" s="1"/>
      <c r="B26" s="10" t="s">
        <v>0</v>
      </c>
      <c r="C26" s="2">
        <v>5</v>
      </c>
      <c r="D26" s="4"/>
      <c r="E26" s="4"/>
      <c r="F26" s="4"/>
      <c r="G26" s="4"/>
      <c r="H26" s="9" t="s">
        <v>96</v>
      </c>
      <c r="I26" s="7">
        <v>2</v>
      </c>
      <c r="J26" s="1"/>
    </row>
    <row r="27" spans="1:10" ht="22" customHeight="1" thickBot="1">
      <c r="A27" s="1"/>
      <c r="B27" s="11" t="s">
        <v>28</v>
      </c>
      <c r="C27" s="12">
        <v>100</v>
      </c>
      <c r="D27" s="8"/>
      <c r="E27" s="8"/>
      <c r="F27" s="8"/>
      <c r="G27" s="8"/>
      <c r="H27" s="12" t="s">
        <v>17</v>
      </c>
      <c r="I27" s="46">
        <v>0.92</v>
      </c>
      <c r="J27" s="1"/>
    </row>
    <row r="28" spans="1:10" ht="22" customHeight="1" thickTop="1" thickBot="1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22" customHeight="1" thickTop="1">
      <c r="A29" s="1"/>
      <c r="B29" s="48" t="s">
        <v>36</v>
      </c>
      <c r="C29" s="49"/>
      <c r="D29" s="5"/>
      <c r="E29" s="49" t="s">
        <v>15</v>
      </c>
      <c r="F29" s="49"/>
      <c r="G29" s="5"/>
      <c r="H29" s="49" t="s">
        <v>16</v>
      </c>
      <c r="I29" s="50"/>
      <c r="J29" s="1"/>
    </row>
    <row r="30" spans="1:10" ht="22" customHeight="1">
      <c r="A30" s="1"/>
      <c r="B30" s="6" t="s">
        <v>1</v>
      </c>
      <c r="C30" s="2" t="s">
        <v>37</v>
      </c>
      <c r="D30" s="4"/>
      <c r="E30" s="2" t="s">
        <v>1</v>
      </c>
      <c r="F30" s="2" t="s">
        <v>18</v>
      </c>
      <c r="G30" s="4"/>
      <c r="H30" s="2" t="s">
        <v>1</v>
      </c>
      <c r="I30" s="7" t="s">
        <v>19</v>
      </c>
      <c r="J30" s="1"/>
    </row>
    <row r="31" spans="1:10" ht="22" customHeight="1">
      <c r="A31" s="1"/>
      <c r="B31" s="6" t="s">
        <v>20</v>
      </c>
      <c r="C31" s="2">
        <v>387.4</v>
      </c>
      <c r="D31" s="4"/>
      <c r="E31" s="2" t="s">
        <v>20</v>
      </c>
      <c r="F31" s="2">
        <v>380.24</v>
      </c>
      <c r="G31" s="4"/>
      <c r="H31" s="2" t="s">
        <v>20</v>
      </c>
      <c r="I31" s="7">
        <v>101.15</v>
      </c>
      <c r="J31" s="1"/>
    </row>
    <row r="32" spans="1:10" ht="22" customHeight="1">
      <c r="A32" s="1"/>
      <c r="B32" s="10" t="s">
        <v>0</v>
      </c>
      <c r="C32" s="2">
        <v>5</v>
      </c>
      <c r="D32" s="4"/>
      <c r="E32" s="4"/>
      <c r="F32" s="4"/>
      <c r="G32" s="4"/>
      <c r="H32" s="9" t="s">
        <v>96</v>
      </c>
      <c r="I32" s="7">
        <v>2</v>
      </c>
      <c r="J32" s="1"/>
    </row>
    <row r="33" spans="1:10" ht="22" customHeight="1" thickBot="1">
      <c r="A33" s="1"/>
      <c r="B33" s="11" t="s">
        <v>28</v>
      </c>
      <c r="C33" s="12">
        <v>100</v>
      </c>
      <c r="D33" s="8"/>
      <c r="E33" s="8"/>
      <c r="F33" s="8"/>
      <c r="G33" s="8"/>
      <c r="H33" s="12" t="s">
        <v>17</v>
      </c>
      <c r="I33" s="46">
        <v>0.92</v>
      </c>
      <c r="J33" s="1"/>
    </row>
    <row r="34" spans="1:10" ht="22" customHeight="1" thickTop="1" thickBot="1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22" customHeight="1" thickTop="1">
      <c r="A35" s="1"/>
      <c r="B35" s="48" t="s">
        <v>38</v>
      </c>
      <c r="C35" s="49"/>
      <c r="D35" s="5"/>
      <c r="E35" s="49" t="s">
        <v>15</v>
      </c>
      <c r="F35" s="49"/>
      <c r="G35" s="5"/>
      <c r="H35" s="49" t="s">
        <v>16</v>
      </c>
      <c r="I35" s="50"/>
      <c r="J35" s="1"/>
    </row>
    <row r="36" spans="1:10" ht="22" customHeight="1">
      <c r="A36" s="1"/>
      <c r="B36" s="6" t="s">
        <v>1</v>
      </c>
      <c r="C36" s="2" t="s">
        <v>53</v>
      </c>
      <c r="D36" s="4"/>
      <c r="E36" s="2" t="s">
        <v>1</v>
      </c>
      <c r="F36" s="2" t="s">
        <v>18</v>
      </c>
      <c r="G36" s="4"/>
      <c r="H36" s="2" t="s">
        <v>1</v>
      </c>
      <c r="I36" s="7" t="s">
        <v>19</v>
      </c>
      <c r="J36" s="1"/>
    </row>
    <row r="37" spans="1:10" ht="22" customHeight="1">
      <c r="A37" s="1"/>
      <c r="B37" s="6" t="s">
        <v>20</v>
      </c>
      <c r="C37" s="2">
        <v>297.3</v>
      </c>
      <c r="D37" s="4"/>
      <c r="E37" s="2" t="s">
        <v>20</v>
      </c>
      <c r="F37" s="2">
        <v>380.24</v>
      </c>
      <c r="G37" s="4"/>
      <c r="H37" s="2" t="s">
        <v>20</v>
      </c>
      <c r="I37" s="7">
        <v>101.15</v>
      </c>
      <c r="J37" s="1"/>
    </row>
    <row r="38" spans="1:10" ht="22" customHeight="1">
      <c r="A38" s="1"/>
      <c r="B38" s="10" t="s">
        <v>0</v>
      </c>
      <c r="C38" s="2">
        <v>5</v>
      </c>
      <c r="D38" s="4"/>
      <c r="E38" s="4"/>
      <c r="F38" s="4"/>
      <c r="G38" s="4"/>
      <c r="H38" s="9" t="s">
        <v>96</v>
      </c>
      <c r="I38" s="7">
        <v>2</v>
      </c>
      <c r="J38" s="1"/>
    </row>
    <row r="39" spans="1:10" ht="22" customHeight="1" thickBot="1">
      <c r="A39" s="1"/>
      <c r="B39" s="11" t="s">
        <v>28</v>
      </c>
      <c r="C39" s="12">
        <v>100</v>
      </c>
      <c r="D39" s="8"/>
      <c r="E39" s="8"/>
      <c r="F39" s="8"/>
      <c r="G39" s="8"/>
      <c r="H39" s="12" t="s">
        <v>17</v>
      </c>
      <c r="I39" s="46">
        <v>0.92</v>
      </c>
      <c r="J39" s="1"/>
    </row>
    <row r="40" spans="1:10" ht="22" customHeight="1" thickTop="1" thickBot="1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22" customHeight="1" thickTop="1">
      <c r="A41" s="1"/>
      <c r="B41" s="48" t="s">
        <v>39</v>
      </c>
      <c r="C41" s="49"/>
      <c r="D41" s="5"/>
      <c r="E41" s="49" t="s">
        <v>15</v>
      </c>
      <c r="F41" s="49"/>
      <c r="G41" s="5"/>
      <c r="H41" s="49" t="s">
        <v>16</v>
      </c>
      <c r="I41" s="50"/>
      <c r="J41" s="1"/>
    </row>
    <row r="42" spans="1:10" ht="22" customHeight="1">
      <c r="A42" s="1"/>
      <c r="B42" s="6" t="s">
        <v>1</v>
      </c>
      <c r="C42" s="2" t="s">
        <v>54</v>
      </c>
      <c r="D42" s="4"/>
      <c r="E42" s="2" t="s">
        <v>1</v>
      </c>
      <c r="F42" s="2" t="s">
        <v>18</v>
      </c>
      <c r="G42" s="4"/>
      <c r="H42" s="2" t="s">
        <v>1</v>
      </c>
      <c r="I42" s="7" t="s">
        <v>19</v>
      </c>
      <c r="J42" s="1"/>
    </row>
    <row r="43" spans="1:10" ht="22" customHeight="1">
      <c r="A43" s="1"/>
      <c r="B43" s="6" t="s">
        <v>20</v>
      </c>
      <c r="C43" s="2">
        <v>619.70000000000005</v>
      </c>
      <c r="D43" s="4"/>
      <c r="E43" s="2" t="s">
        <v>20</v>
      </c>
      <c r="F43" s="2">
        <v>380.24</v>
      </c>
      <c r="G43" s="4"/>
      <c r="H43" s="2" t="s">
        <v>20</v>
      </c>
      <c r="I43" s="7">
        <v>101.15</v>
      </c>
      <c r="J43" s="1"/>
    </row>
    <row r="44" spans="1:10" ht="22" customHeight="1">
      <c r="A44" s="1"/>
      <c r="B44" s="10" t="s">
        <v>0</v>
      </c>
      <c r="C44" s="2">
        <v>5</v>
      </c>
      <c r="D44" s="4"/>
      <c r="E44" s="4"/>
      <c r="F44" s="4"/>
      <c r="G44" s="4"/>
      <c r="H44" s="9" t="s">
        <v>96</v>
      </c>
      <c r="I44" s="7">
        <v>2</v>
      </c>
      <c r="J44" s="1"/>
    </row>
    <row r="45" spans="1:10" ht="22" customHeight="1" thickBot="1">
      <c r="A45" s="1"/>
      <c r="B45" s="11" t="s">
        <v>28</v>
      </c>
      <c r="C45" s="12">
        <v>100</v>
      </c>
      <c r="D45" s="8"/>
      <c r="E45" s="8"/>
      <c r="F45" s="8"/>
      <c r="G45" s="8"/>
      <c r="H45" s="12" t="s">
        <v>17</v>
      </c>
      <c r="I45" s="46">
        <v>0.92</v>
      </c>
      <c r="J45" s="1"/>
    </row>
    <row r="46" spans="1:10" ht="22" customHeight="1" thickTop="1" thickBot="1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22" customHeight="1" thickTop="1">
      <c r="A47" s="1"/>
      <c r="B47" s="48" t="s">
        <v>40</v>
      </c>
      <c r="C47" s="49"/>
      <c r="D47" s="5"/>
      <c r="E47" s="49" t="s">
        <v>15</v>
      </c>
      <c r="F47" s="49"/>
      <c r="G47" s="5"/>
      <c r="H47" s="49" t="s">
        <v>16</v>
      </c>
      <c r="I47" s="50"/>
      <c r="J47" s="1"/>
    </row>
    <row r="48" spans="1:10" ht="22" customHeight="1">
      <c r="A48" s="1"/>
      <c r="B48" s="6" t="s">
        <v>1</v>
      </c>
      <c r="C48" s="2" t="s">
        <v>55</v>
      </c>
      <c r="D48" s="4"/>
      <c r="E48" s="2" t="s">
        <v>1</v>
      </c>
      <c r="F48" s="2" t="s">
        <v>18</v>
      </c>
      <c r="G48" s="4"/>
      <c r="H48" s="2" t="s">
        <v>1</v>
      </c>
      <c r="I48" s="7" t="s">
        <v>19</v>
      </c>
      <c r="J48" s="1"/>
    </row>
    <row r="49" spans="1:10" ht="22" customHeight="1">
      <c r="A49" s="1"/>
      <c r="B49" s="6" t="s">
        <v>20</v>
      </c>
      <c r="C49" s="2">
        <v>353.4</v>
      </c>
      <c r="D49" s="4"/>
      <c r="E49" s="2" t="s">
        <v>20</v>
      </c>
      <c r="F49" s="2">
        <v>380.24</v>
      </c>
      <c r="G49" s="4"/>
      <c r="H49" s="2" t="s">
        <v>20</v>
      </c>
      <c r="I49" s="7">
        <v>101.15</v>
      </c>
      <c r="J49" s="1"/>
    </row>
    <row r="50" spans="1:10" ht="22" customHeight="1">
      <c r="A50" s="1"/>
      <c r="B50" s="10" t="s">
        <v>0</v>
      </c>
      <c r="C50" s="2">
        <v>5</v>
      </c>
      <c r="D50" s="4"/>
      <c r="E50" s="4"/>
      <c r="F50" s="4"/>
      <c r="G50" s="4"/>
      <c r="H50" s="9" t="s">
        <v>96</v>
      </c>
      <c r="I50" s="7">
        <v>2</v>
      </c>
      <c r="J50" s="1"/>
    </row>
    <row r="51" spans="1:10" ht="22" customHeight="1" thickBot="1">
      <c r="A51" s="1"/>
      <c r="B51" s="11" t="s">
        <v>28</v>
      </c>
      <c r="C51" s="12">
        <v>100</v>
      </c>
      <c r="D51" s="8"/>
      <c r="E51" s="8"/>
      <c r="F51" s="8"/>
      <c r="G51" s="8"/>
      <c r="H51" s="12" t="s">
        <v>17</v>
      </c>
      <c r="I51" s="46">
        <v>0.92</v>
      </c>
      <c r="J51" s="1"/>
    </row>
    <row r="52" spans="1:10" ht="22" customHeight="1" thickTop="1" thickBot="1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22" customHeight="1" thickTop="1">
      <c r="A53" s="1"/>
      <c r="B53" s="48" t="s">
        <v>41</v>
      </c>
      <c r="C53" s="49"/>
      <c r="D53" s="5"/>
      <c r="E53" s="49" t="s">
        <v>15</v>
      </c>
      <c r="F53" s="49"/>
      <c r="G53" s="5"/>
      <c r="H53" s="49" t="s">
        <v>16</v>
      </c>
      <c r="I53" s="50"/>
      <c r="J53" s="1"/>
    </row>
    <row r="54" spans="1:10" ht="22" customHeight="1">
      <c r="A54" s="1"/>
      <c r="B54" s="6" t="s">
        <v>1</v>
      </c>
      <c r="C54" s="2" t="s">
        <v>67</v>
      </c>
      <c r="D54" s="4"/>
      <c r="E54" s="2" t="s">
        <v>1</v>
      </c>
      <c r="F54" s="2" t="s">
        <v>18</v>
      </c>
      <c r="G54" s="4"/>
      <c r="H54" s="2" t="s">
        <v>1</v>
      </c>
      <c r="I54" s="7" t="s">
        <v>19</v>
      </c>
      <c r="J54" s="1"/>
    </row>
    <row r="55" spans="1:10" ht="22" customHeight="1">
      <c r="A55" s="1"/>
      <c r="B55" s="6" t="s">
        <v>20</v>
      </c>
      <c r="C55" s="2">
        <v>468.6</v>
      </c>
      <c r="D55" s="4"/>
      <c r="E55" s="2" t="s">
        <v>20</v>
      </c>
      <c r="F55" s="2">
        <v>380.24</v>
      </c>
      <c r="G55" s="4"/>
      <c r="H55" s="2" t="s">
        <v>20</v>
      </c>
      <c r="I55" s="7">
        <v>101.15</v>
      </c>
      <c r="J55" s="1"/>
    </row>
    <row r="56" spans="1:10" ht="22" customHeight="1">
      <c r="A56" s="1"/>
      <c r="B56" s="10" t="s">
        <v>0</v>
      </c>
      <c r="C56" s="2">
        <v>5</v>
      </c>
      <c r="D56" s="4"/>
      <c r="E56" s="4"/>
      <c r="F56" s="4"/>
      <c r="G56" s="4"/>
      <c r="H56" s="9" t="s">
        <v>96</v>
      </c>
      <c r="I56" s="7">
        <v>2</v>
      </c>
      <c r="J56" s="1"/>
    </row>
    <row r="57" spans="1:10" ht="22" customHeight="1" thickBot="1">
      <c r="A57" s="1"/>
      <c r="B57" s="11" t="s">
        <v>28</v>
      </c>
      <c r="C57" s="12">
        <v>100</v>
      </c>
      <c r="D57" s="8"/>
      <c r="E57" s="8"/>
      <c r="F57" s="8"/>
      <c r="G57" s="8"/>
      <c r="H57" s="12" t="s">
        <v>17</v>
      </c>
      <c r="I57" s="46">
        <v>0.92</v>
      </c>
      <c r="J57" s="1"/>
    </row>
    <row r="58" spans="1:10" ht="22" customHeight="1" thickTop="1" thickBot="1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22" customHeight="1" thickTop="1">
      <c r="A59" s="1"/>
      <c r="B59" s="48" t="s">
        <v>42</v>
      </c>
      <c r="C59" s="49"/>
      <c r="D59" s="5"/>
      <c r="E59" s="49" t="s">
        <v>15</v>
      </c>
      <c r="F59" s="49"/>
      <c r="G59" s="5"/>
      <c r="H59" s="49" t="s">
        <v>16</v>
      </c>
      <c r="I59" s="50"/>
      <c r="J59" s="1"/>
    </row>
    <row r="60" spans="1:10" ht="22" customHeight="1">
      <c r="A60" s="1"/>
      <c r="B60" s="6" t="s">
        <v>1</v>
      </c>
      <c r="C60" s="2" t="s">
        <v>56</v>
      </c>
      <c r="D60" s="4"/>
      <c r="E60" s="2" t="s">
        <v>1</v>
      </c>
      <c r="F60" s="2" t="s">
        <v>18</v>
      </c>
      <c r="G60" s="4"/>
      <c r="H60" s="2" t="s">
        <v>1</v>
      </c>
      <c r="I60" s="7" t="s">
        <v>19</v>
      </c>
      <c r="J60" s="1"/>
    </row>
    <row r="61" spans="1:10" ht="22" customHeight="1">
      <c r="A61" s="1"/>
      <c r="B61" s="6" t="s">
        <v>20</v>
      </c>
      <c r="C61" s="2">
        <v>353.4</v>
      </c>
      <c r="D61" s="4"/>
      <c r="E61" s="2" t="s">
        <v>20</v>
      </c>
      <c r="F61" s="2">
        <v>380.24</v>
      </c>
      <c r="G61" s="4"/>
      <c r="H61" s="2" t="s">
        <v>20</v>
      </c>
      <c r="I61" s="7">
        <v>101.15</v>
      </c>
      <c r="J61" s="1"/>
    </row>
    <row r="62" spans="1:10" ht="22" customHeight="1">
      <c r="A62" s="1"/>
      <c r="B62" s="10" t="s">
        <v>0</v>
      </c>
      <c r="C62" s="2">
        <v>5</v>
      </c>
      <c r="D62" s="4"/>
      <c r="E62" s="4"/>
      <c r="F62" s="4"/>
      <c r="G62" s="4"/>
      <c r="H62" s="9" t="s">
        <v>96</v>
      </c>
      <c r="I62" s="7">
        <v>2</v>
      </c>
      <c r="J62" s="1"/>
    </row>
    <row r="63" spans="1:10" ht="22" customHeight="1" thickBot="1">
      <c r="A63" s="1"/>
      <c r="B63" s="11" t="s">
        <v>28</v>
      </c>
      <c r="C63" s="12">
        <v>100</v>
      </c>
      <c r="D63" s="8"/>
      <c r="E63" s="8"/>
      <c r="F63" s="8"/>
      <c r="G63" s="8"/>
      <c r="H63" s="12" t="s">
        <v>17</v>
      </c>
      <c r="I63" s="46">
        <v>0.92</v>
      </c>
      <c r="J63" s="1"/>
    </row>
    <row r="64" spans="1:10" ht="22" customHeight="1" thickTop="1" thickBot="1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22" customHeight="1" thickTop="1">
      <c r="A65" s="1"/>
      <c r="B65" s="48" t="s">
        <v>43</v>
      </c>
      <c r="C65" s="49"/>
      <c r="D65" s="5"/>
      <c r="E65" s="49" t="s">
        <v>15</v>
      </c>
      <c r="F65" s="49"/>
      <c r="G65" s="5"/>
      <c r="H65" s="49" t="s">
        <v>16</v>
      </c>
      <c r="I65" s="50"/>
      <c r="J65" s="1"/>
    </row>
    <row r="66" spans="1:10" ht="22" customHeight="1">
      <c r="A66" s="1"/>
      <c r="B66" s="6" t="s">
        <v>1</v>
      </c>
      <c r="C66" s="2" t="s">
        <v>57</v>
      </c>
      <c r="D66" s="4"/>
      <c r="E66" s="2" t="s">
        <v>1</v>
      </c>
      <c r="F66" s="2" t="s">
        <v>18</v>
      </c>
      <c r="G66" s="4"/>
      <c r="H66" s="2" t="s">
        <v>1</v>
      </c>
      <c r="I66" s="7" t="s">
        <v>19</v>
      </c>
      <c r="J66" s="1"/>
    </row>
    <row r="67" spans="1:10" ht="22" customHeight="1">
      <c r="A67" s="1"/>
      <c r="B67" s="6" t="s">
        <v>20</v>
      </c>
      <c r="C67" s="2">
        <v>371.5</v>
      </c>
      <c r="D67" s="4"/>
      <c r="E67" s="2" t="s">
        <v>20</v>
      </c>
      <c r="F67" s="2">
        <v>380.24</v>
      </c>
      <c r="G67" s="4"/>
      <c r="H67" s="2" t="s">
        <v>20</v>
      </c>
      <c r="I67" s="7">
        <v>101.15</v>
      </c>
      <c r="J67" s="1"/>
    </row>
    <row r="68" spans="1:10" ht="22" customHeight="1">
      <c r="A68" s="1"/>
      <c r="B68" s="10" t="s">
        <v>0</v>
      </c>
      <c r="C68" s="2">
        <v>5</v>
      </c>
      <c r="D68" s="4"/>
      <c r="E68" s="4"/>
      <c r="F68" s="4"/>
      <c r="G68" s="4"/>
      <c r="H68" s="9" t="s">
        <v>96</v>
      </c>
      <c r="I68" s="7">
        <v>2</v>
      </c>
      <c r="J68" s="1"/>
    </row>
    <row r="69" spans="1:10" ht="22" customHeight="1" thickBot="1">
      <c r="A69" s="1"/>
      <c r="B69" s="11" t="s">
        <v>28</v>
      </c>
      <c r="C69" s="12">
        <v>100</v>
      </c>
      <c r="D69" s="8"/>
      <c r="E69" s="8"/>
      <c r="F69" s="8"/>
      <c r="G69" s="8"/>
      <c r="H69" s="12" t="s">
        <v>17</v>
      </c>
      <c r="I69" s="46">
        <v>0.92</v>
      </c>
      <c r="J69" s="1"/>
    </row>
    <row r="70" spans="1:10" ht="22" customHeight="1" thickTop="1" thickBot="1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22" customHeight="1" thickTop="1">
      <c r="A71" s="1"/>
      <c r="B71" s="48" t="s">
        <v>44</v>
      </c>
      <c r="C71" s="49"/>
      <c r="D71" s="5"/>
      <c r="E71" s="49" t="s">
        <v>15</v>
      </c>
      <c r="F71" s="49"/>
      <c r="G71" s="5"/>
      <c r="H71" s="49" t="s">
        <v>16</v>
      </c>
      <c r="I71" s="50"/>
      <c r="J71" s="1"/>
    </row>
    <row r="72" spans="1:10" ht="22" customHeight="1">
      <c r="A72" s="1"/>
      <c r="B72" s="6" t="s">
        <v>1</v>
      </c>
      <c r="C72" s="2" t="s">
        <v>58</v>
      </c>
      <c r="D72" s="4"/>
      <c r="E72" s="2" t="s">
        <v>1</v>
      </c>
      <c r="F72" s="2" t="s">
        <v>18</v>
      </c>
      <c r="G72" s="4"/>
      <c r="H72" s="2" t="s">
        <v>1</v>
      </c>
      <c r="I72" s="7" t="s">
        <v>19</v>
      </c>
      <c r="J72" s="1"/>
    </row>
    <row r="73" spans="1:10" ht="22" customHeight="1">
      <c r="A73" s="1"/>
      <c r="B73" s="6" t="s">
        <v>20</v>
      </c>
      <c r="C73" s="2">
        <v>596.70000000000005</v>
      </c>
      <c r="D73" s="4"/>
      <c r="E73" s="2" t="s">
        <v>20</v>
      </c>
      <c r="F73" s="2">
        <v>380.24</v>
      </c>
      <c r="G73" s="4"/>
      <c r="H73" s="2" t="s">
        <v>20</v>
      </c>
      <c r="I73" s="7">
        <v>101.15</v>
      </c>
      <c r="J73" s="1"/>
    </row>
    <row r="74" spans="1:10" ht="22" customHeight="1">
      <c r="A74" s="1"/>
      <c r="B74" s="10" t="s">
        <v>0</v>
      </c>
      <c r="C74" s="2">
        <v>5</v>
      </c>
      <c r="D74" s="4"/>
      <c r="E74" s="4"/>
      <c r="F74" s="4"/>
      <c r="G74" s="4"/>
      <c r="H74" s="9" t="s">
        <v>96</v>
      </c>
      <c r="I74" s="7">
        <v>2</v>
      </c>
      <c r="J74" s="1"/>
    </row>
    <row r="75" spans="1:10" ht="22" customHeight="1" thickBot="1">
      <c r="A75" s="1"/>
      <c r="B75" s="11" t="s">
        <v>28</v>
      </c>
      <c r="C75" s="12">
        <v>100</v>
      </c>
      <c r="D75" s="8"/>
      <c r="E75" s="8"/>
      <c r="F75" s="8"/>
      <c r="G75" s="8"/>
      <c r="H75" s="12" t="s">
        <v>17</v>
      </c>
      <c r="I75" s="46">
        <v>0.92</v>
      </c>
      <c r="J75" s="1"/>
    </row>
    <row r="76" spans="1:10" ht="22" customHeight="1" thickTop="1" thickBot="1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22" customHeight="1" thickTop="1">
      <c r="A77" s="1"/>
      <c r="B77" s="48" t="s">
        <v>45</v>
      </c>
      <c r="C77" s="49"/>
      <c r="D77" s="5"/>
      <c r="E77" s="49" t="s">
        <v>15</v>
      </c>
      <c r="F77" s="49"/>
      <c r="G77" s="5"/>
      <c r="H77" s="49" t="s">
        <v>16</v>
      </c>
      <c r="I77" s="50"/>
      <c r="J77" s="1"/>
    </row>
    <row r="78" spans="1:10" ht="22" customHeight="1">
      <c r="A78" s="1"/>
      <c r="B78" s="6" t="s">
        <v>1</v>
      </c>
      <c r="C78" s="2" t="s">
        <v>59</v>
      </c>
      <c r="D78" s="4"/>
      <c r="E78" s="2" t="s">
        <v>1</v>
      </c>
      <c r="F78" s="2" t="s">
        <v>18</v>
      </c>
      <c r="G78" s="4"/>
      <c r="H78" s="2" t="s">
        <v>1</v>
      </c>
      <c r="I78" s="7" t="s">
        <v>19</v>
      </c>
      <c r="J78" s="1"/>
    </row>
    <row r="79" spans="1:10" ht="22" customHeight="1">
      <c r="A79" s="1"/>
      <c r="B79" s="6" t="s">
        <v>20</v>
      </c>
      <c r="C79" s="2">
        <v>337.4</v>
      </c>
      <c r="D79" s="4"/>
      <c r="E79" s="2" t="s">
        <v>20</v>
      </c>
      <c r="F79" s="2">
        <v>380.24</v>
      </c>
      <c r="G79" s="4"/>
      <c r="H79" s="2" t="s">
        <v>20</v>
      </c>
      <c r="I79" s="7">
        <v>101.15</v>
      </c>
      <c r="J79" s="1"/>
    </row>
    <row r="80" spans="1:10" ht="22" customHeight="1">
      <c r="A80" s="1"/>
      <c r="B80" s="10" t="s">
        <v>0</v>
      </c>
      <c r="C80" s="2">
        <v>5</v>
      </c>
      <c r="D80" s="4"/>
      <c r="E80" s="4"/>
      <c r="F80" s="4"/>
      <c r="G80" s="4"/>
      <c r="H80" s="9" t="s">
        <v>96</v>
      </c>
      <c r="I80" s="7">
        <v>2</v>
      </c>
      <c r="J80" s="1"/>
    </row>
    <row r="81" spans="1:10" ht="22" customHeight="1" thickBot="1">
      <c r="A81" s="1"/>
      <c r="B81" s="11" t="s">
        <v>28</v>
      </c>
      <c r="C81" s="12">
        <v>100</v>
      </c>
      <c r="D81" s="8"/>
      <c r="E81" s="8"/>
      <c r="F81" s="8"/>
      <c r="G81" s="8"/>
      <c r="H81" s="12" t="s">
        <v>17</v>
      </c>
      <c r="I81" s="46">
        <v>0.92</v>
      </c>
      <c r="J81" s="1"/>
    </row>
    <row r="82" spans="1:10" ht="22" customHeight="1" thickTop="1" thickBot="1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22" customHeight="1" thickTop="1">
      <c r="A83" s="1"/>
      <c r="B83" s="48" t="s">
        <v>46</v>
      </c>
      <c r="C83" s="49"/>
      <c r="D83" s="5"/>
      <c r="E83" s="49" t="s">
        <v>15</v>
      </c>
      <c r="F83" s="49"/>
      <c r="G83" s="5"/>
      <c r="H83" s="49" t="s">
        <v>16</v>
      </c>
      <c r="I83" s="50"/>
      <c r="J83" s="1"/>
    </row>
    <row r="84" spans="1:10" ht="22" customHeight="1">
      <c r="A84" s="1"/>
      <c r="B84" s="6" t="s">
        <v>1</v>
      </c>
      <c r="C84" s="2" t="s">
        <v>60</v>
      </c>
      <c r="D84" s="4"/>
      <c r="E84" s="2" t="s">
        <v>1</v>
      </c>
      <c r="F84" s="2" t="s">
        <v>18</v>
      </c>
      <c r="G84" s="4"/>
      <c r="H84" s="2" t="s">
        <v>1</v>
      </c>
      <c r="I84" s="7" t="s">
        <v>19</v>
      </c>
      <c r="J84" s="1"/>
    </row>
    <row r="85" spans="1:10" ht="22" customHeight="1">
      <c r="A85" s="1"/>
      <c r="B85" s="6" t="s">
        <v>20</v>
      </c>
      <c r="C85" s="2">
        <v>610.70000000000005</v>
      </c>
      <c r="D85" s="4"/>
      <c r="E85" s="2" t="s">
        <v>20</v>
      </c>
      <c r="F85" s="2">
        <v>380.24</v>
      </c>
      <c r="G85" s="4"/>
      <c r="H85" s="2" t="s">
        <v>20</v>
      </c>
      <c r="I85" s="7">
        <v>101.15</v>
      </c>
      <c r="J85" s="1"/>
    </row>
    <row r="86" spans="1:10" ht="22" customHeight="1">
      <c r="A86" s="1"/>
      <c r="B86" s="10" t="s">
        <v>0</v>
      </c>
      <c r="C86" s="2">
        <v>5</v>
      </c>
      <c r="D86" s="4"/>
      <c r="E86" s="4"/>
      <c r="F86" s="4"/>
      <c r="G86" s="4"/>
      <c r="H86" s="9" t="s">
        <v>96</v>
      </c>
      <c r="I86" s="7">
        <v>2</v>
      </c>
      <c r="J86" s="1"/>
    </row>
    <row r="87" spans="1:10" ht="22" customHeight="1" thickBot="1">
      <c r="A87" s="1"/>
      <c r="B87" s="11" t="s">
        <v>28</v>
      </c>
      <c r="C87" s="12">
        <v>100</v>
      </c>
      <c r="D87" s="8"/>
      <c r="E87" s="8"/>
      <c r="F87" s="8"/>
      <c r="G87" s="8"/>
      <c r="H87" s="12" t="s">
        <v>17</v>
      </c>
      <c r="I87" s="46">
        <v>0.92</v>
      </c>
      <c r="J87" s="1"/>
    </row>
    <row r="88" spans="1:10" ht="22" customHeight="1" thickTop="1" thickBot="1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22" customHeight="1" thickTop="1">
      <c r="A89" s="1"/>
      <c r="B89" s="48" t="s">
        <v>47</v>
      </c>
      <c r="C89" s="49"/>
      <c r="D89" s="5"/>
      <c r="E89" s="49" t="s">
        <v>15</v>
      </c>
      <c r="F89" s="49"/>
      <c r="G89" s="5"/>
      <c r="H89" s="49" t="s">
        <v>16</v>
      </c>
      <c r="I89" s="50"/>
      <c r="J89" s="1"/>
    </row>
    <row r="90" spans="1:10" ht="22" customHeight="1">
      <c r="A90" s="1"/>
      <c r="B90" s="6" t="s">
        <v>1</v>
      </c>
      <c r="C90" s="2" t="s">
        <v>61</v>
      </c>
      <c r="D90" s="4"/>
      <c r="E90" s="2" t="s">
        <v>1</v>
      </c>
      <c r="F90" s="2" t="s">
        <v>18</v>
      </c>
      <c r="G90" s="4"/>
      <c r="H90" s="2" t="s">
        <v>1</v>
      </c>
      <c r="I90" s="7" t="s">
        <v>19</v>
      </c>
      <c r="J90" s="1"/>
    </row>
    <row r="91" spans="1:10" ht="22" customHeight="1">
      <c r="A91" s="1"/>
      <c r="B91" s="6" t="s">
        <v>20</v>
      </c>
      <c r="C91" s="2">
        <v>648.77</v>
      </c>
      <c r="D91" s="4"/>
      <c r="E91" s="2" t="s">
        <v>20</v>
      </c>
      <c r="F91" s="2">
        <v>380.24</v>
      </c>
      <c r="G91" s="4"/>
      <c r="H91" s="2" t="s">
        <v>20</v>
      </c>
      <c r="I91" s="7">
        <v>101.15</v>
      </c>
      <c r="J91" s="1"/>
    </row>
    <row r="92" spans="1:10" ht="22" customHeight="1">
      <c r="A92" s="1"/>
      <c r="B92" s="10" t="s">
        <v>0</v>
      </c>
      <c r="C92" s="2">
        <v>5</v>
      </c>
      <c r="D92" s="4"/>
      <c r="E92" s="4"/>
      <c r="F92" s="4"/>
      <c r="G92" s="4"/>
      <c r="H92" s="9" t="s">
        <v>96</v>
      </c>
      <c r="I92" s="7">
        <v>2</v>
      </c>
      <c r="J92" s="1"/>
    </row>
    <row r="93" spans="1:10" ht="22" customHeight="1" thickBot="1">
      <c r="A93" s="1"/>
      <c r="B93" s="11" t="s">
        <v>28</v>
      </c>
      <c r="C93" s="12">
        <v>100</v>
      </c>
      <c r="D93" s="8"/>
      <c r="E93" s="8"/>
      <c r="F93" s="8"/>
      <c r="G93" s="8"/>
      <c r="H93" s="12" t="s">
        <v>17</v>
      </c>
      <c r="I93" s="46">
        <v>0.92</v>
      </c>
      <c r="J93" s="1"/>
    </row>
    <row r="94" spans="1:10" ht="22" customHeight="1" thickTop="1" thickBot="1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ht="22" customHeight="1" thickTop="1">
      <c r="A95" s="1"/>
      <c r="B95" s="48" t="s">
        <v>48</v>
      </c>
      <c r="C95" s="49"/>
      <c r="D95" s="5"/>
      <c r="E95" s="49" t="s">
        <v>15</v>
      </c>
      <c r="F95" s="49"/>
      <c r="G95" s="5"/>
      <c r="H95" s="49" t="s">
        <v>16</v>
      </c>
      <c r="I95" s="50"/>
      <c r="J95" s="1"/>
    </row>
    <row r="96" spans="1:10" ht="22" customHeight="1">
      <c r="A96" s="1"/>
      <c r="B96" s="6" t="s">
        <v>1</v>
      </c>
      <c r="C96" s="2" t="s">
        <v>62</v>
      </c>
      <c r="D96" s="4"/>
      <c r="E96" s="2" t="s">
        <v>1</v>
      </c>
      <c r="F96" s="2" t="s">
        <v>18</v>
      </c>
      <c r="G96" s="4"/>
      <c r="H96" s="2" t="s">
        <v>1</v>
      </c>
      <c r="I96" s="7" t="s">
        <v>19</v>
      </c>
      <c r="J96" s="1"/>
    </row>
    <row r="97" spans="1:10" ht="22" customHeight="1">
      <c r="A97" s="1"/>
      <c r="B97" s="6" t="s">
        <v>20</v>
      </c>
      <c r="C97" s="2">
        <v>383.4</v>
      </c>
      <c r="D97" s="4"/>
      <c r="E97" s="2" t="s">
        <v>20</v>
      </c>
      <c r="F97" s="2">
        <v>380.24</v>
      </c>
      <c r="G97" s="4"/>
      <c r="H97" s="2" t="s">
        <v>20</v>
      </c>
      <c r="I97" s="7">
        <v>101.15</v>
      </c>
      <c r="J97" s="1"/>
    </row>
    <row r="98" spans="1:10" ht="22" customHeight="1">
      <c r="A98" s="1"/>
      <c r="B98" s="10" t="s">
        <v>0</v>
      </c>
      <c r="C98" s="2">
        <v>5</v>
      </c>
      <c r="D98" s="4"/>
      <c r="E98" s="4"/>
      <c r="F98" s="4"/>
      <c r="G98" s="4"/>
      <c r="H98" s="9" t="s">
        <v>96</v>
      </c>
      <c r="I98" s="7">
        <v>2</v>
      </c>
      <c r="J98" s="1"/>
    </row>
    <row r="99" spans="1:10" ht="22" customHeight="1" thickBot="1">
      <c r="A99" s="1"/>
      <c r="B99" s="11" t="s">
        <v>28</v>
      </c>
      <c r="C99" s="12">
        <v>100</v>
      </c>
      <c r="D99" s="8"/>
      <c r="E99" s="8"/>
      <c r="F99" s="8"/>
      <c r="G99" s="8"/>
      <c r="H99" s="12" t="s">
        <v>17</v>
      </c>
      <c r="I99" s="46">
        <v>0.92</v>
      </c>
      <c r="J99" s="1"/>
    </row>
    <row r="100" spans="1:10" ht="22" customHeight="1" thickTop="1" thickBot="1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ht="22" customHeight="1" thickTop="1">
      <c r="A101" s="1"/>
      <c r="B101" s="48" t="s">
        <v>49</v>
      </c>
      <c r="C101" s="49"/>
      <c r="D101" s="5"/>
      <c r="E101" s="49" t="s">
        <v>15</v>
      </c>
      <c r="F101" s="49"/>
      <c r="G101" s="5"/>
      <c r="H101" s="49" t="s">
        <v>16</v>
      </c>
      <c r="I101" s="50"/>
      <c r="J101" s="1"/>
    </row>
    <row r="102" spans="1:10" ht="22" customHeight="1">
      <c r="A102" s="1"/>
      <c r="B102" s="6" t="s">
        <v>1</v>
      </c>
      <c r="C102" s="2" t="s">
        <v>63</v>
      </c>
      <c r="D102" s="4"/>
      <c r="E102" s="2" t="s">
        <v>1</v>
      </c>
      <c r="F102" s="2" t="s">
        <v>18</v>
      </c>
      <c r="G102" s="4"/>
      <c r="H102" s="2" t="s">
        <v>1</v>
      </c>
      <c r="I102" s="7" t="s">
        <v>19</v>
      </c>
      <c r="J102" s="1"/>
    </row>
    <row r="103" spans="1:10" ht="22" customHeight="1">
      <c r="A103" s="1"/>
      <c r="B103" s="6" t="s">
        <v>20</v>
      </c>
      <c r="C103" s="2">
        <v>397.5</v>
      </c>
      <c r="D103" s="4"/>
      <c r="E103" s="2" t="s">
        <v>20</v>
      </c>
      <c r="F103" s="2">
        <v>380.24</v>
      </c>
      <c r="G103" s="4"/>
      <c r="H103" s="2" t="s">
        <v>20</v>
      </c>
      <c r="I103" s="7">
        <v>101.15</v>
      </c>
      <c r="J103" s="1"/>
    </row>
    <row r="104" spans="1:10" ht="22" customHeight="1">
      <c r="A104" s="1"/>
      <c r="B104" s="10" t="s">
        <v>0</v>
      </c>
      <c r="C104" s="2">
        <v>5</v>
      </c>
      <c r="D104" s="4"/>
      <c r="E104" s="4"/>
      <c r="F104" s="4"/>
      <c r="G104" s="4"/>
      <c r="H104" s="9" t="s">
        <v>96</v>
      </c>
      <c r="I104" s="7">
        <v>2</v>
      </c>
      <c r="J104" s="1"/>
    </row>
    <row r="105" spans="1:10" ht="22" customHeight="1" thickBot="1">
      <c r="A105" s="1"/>
      <c r="B105" s="11" t="s">
        <v>28</v>
      </c>
      <c r="C105" s="12">
        <v>100</v>
      </c>
      <c r="D105" s="8"/>
      <c r="E105" s="8"/>
      <c r="F105" s="8"/>
      <c r="G105" s="8"/>
      <c r="H105" s="12" t="s">
        <v>17</v>
      </c>
      <c r="I105" s="46">
        <v>0.92</v>
      </c>
      <c r="J105" s="1"/>
    </row>
    <row r="106" spans="1:10" ht="22" customHeight="1" thickTop="1" thickBot="1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ht="22" customHeight="1" thickTop="1">
      <c r="A107" s="1"/>
      <c r="B107" s="48" t="s">
        <v>50</v>
      </c>
      <c r="C107" s="49"/>
      <c r="D107" s="5"/>
      <c r="E107" s="49" t="s">
        <v>15</v>
      </c>
      <c r="F107" s="49"/>
      <c r="G107" s="5"/>
      <c r="H107" s="49" t="s">
        <v>16</v>
      </c>
      <c r="I107" s="50"/>
      <c r="J107" s="1"/>
    </row>
    <row r="108" spans="1:10" ht="22" customHeight="1">
      <c r="A108" s="1"/>
      <c r="B108" s="6" t="s">
        <v>1</v>
      </c>
      <c r="C108" s="2" t="s">
        <v>64</v>
      </c>
      <c r="D108" s="4"/>
      <c r="E108" s="2" t="s">
        <v>1</v>
      </c>
      <c r="F108" s="2" t="s">
        <v>18</v>
      </c>
      <c r="G108" s="4"/>
      <c r="H108" s="2" t="s">
        <v>1</v>
      </c>
      <c r="I108" s="7" t="s">
        <v>19</v>
      </c>
      <c r="J108" s="1"/>
    </row>
    <row r="109" spans="1:10" ht="22" customHeight="1">
      <c r="A109" s="1"/>
      <c r="B109" s="6" t="s">
        <v>20</v>
      </c>
      <c r="C109" s="2">
        <v>339.4</v>
      </c>
      <c r="D109" s="4"/>
      <c r="E109" s="2" t="s">
        <v>20</v>
      </c>
      <c r="F109" s="2">
        <v>380.24</v>
      </c>
      <c r="G109" s="4"/>
      <c r="H109" s="2" t="s">
        <v>20</v>
      </c>
      <c r="I109" s="7">
        <v>101.15</v>
      </c>
      <c r="J109" s="1"/>
    </row>
    <row r="110" spans="1:10" ht="22" customHeight="1">
      <c r="A110" s="1"/>
      <c r="B110" s="10" t="s">
        <v>0</v>
      </c>
      <c r="C110" s="2">
        <v>5</v>
      </c>
      <c r="D110" s="4"/>
      <c r="E110" s="4"/>
      <c r="F110" s="4"/>
      <c r="G110" s="4"/>
      <c r="H110" s="9" t="s">
        <v>96</v>
      </c>
      <c r="I110" s="7">
        <v>2</v>
      </c>
      <c r="J110" s="1"/>
    </row>
    <row r="111" spans="1:10" ht="22" customHeight="1" thickBot="1">
      <c r="A111" s="1"/>
      <c r="B111" s="11" t="s">
        <v>28</v>
      </c>
      <c r="C111" s="12">
        <v>100</v>
      </c>
      <c r="D111" s="8"/>
      <c r="E111" s="8"/>
      <c r="F111" s="8"/>
      <c r="G111" s="8"/>
      <c r="H111" s="12" t="s">
        <v>17</v>
      </c>
      <c r="I111" s="46">
        <v>0.92</v>
      </c>
      <c r="J111" s="1"/>
    </row>
    <row r="112" spans="1:10" ht="22" customHeight="1" thickTop="1" thickBot="1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ht="22" customHeight="1" thickTop="1">
      <c r="A113" s="1"/>
      <c r="B113" s="48" t="s">
        <v>51</v>
      </c>
      <c r="C113" s="49"/>
      <c r="D113" s="5"/>
      <c r="E113" s="49" t="s">
        <v>15</v>
      </c>
      <c r="F113" s="49"/>
      <c r="G113" s="5"/>
      <c r="H113" s="49" t="s">
        <v>16</v>
      </c>
      <c r="I113" s="50"/>
      <c r="J113" s="1"/>
    </row>
    <row r="114" spans="1:10" ht="22" customHeight="1">
      <c r="A114" s="1"/>
      <c r="B114" s="6" t="s">
        <v>1</v>
      </c>
      <c r="C114" s="2" t="s">
        <v>65</v>
      </c>
      <c r="D114" s="4"/>
      <c r="E114" s="2" t="s">
        <v>1</v>
      </c>
      <c r="F114" s="2" t="s">
        <v>18</v>
      </c>
      <c r="G114" s="4"/>
      <c r="H114" s="2" t="s">
        <v>1</v>
      </c>
      <c r="I114" s="7" t="s">
        <v>19</v>
      </c>
      <c r="J114" s="1"/>
    </row>
    <row r="115" spans="1:10" ht="22" customHeight="1">
      <c r="A115" s="1"/>
      <c r="B115" s="6" t="s">
        <v>20</v>
      </c>
      <c r="C115" s="2">
        <v>411.5</v>
      </c>
      <c r="D115" s="4"/>
      <c r="E115" s="2" t="s">
        <v>20</v>
      </c>
      <c r="F115" s="2">
        <v>380.24</v>
      </c>
      <c r="G115" s="4"/>
      <c r="H115" s="2" t="s">
        <v>20</v>
      </c>
      <c r="I115" s="7">
        <v>101.15</v>
      </c>
      <c r="J115" s="1"/>
    </row>
    <row r="116" spans="1:10" ht="22" customHeight="1">
      <c r="A116" s="1"/>
      <c r="B116" s="10" t="s">
        <v>0</v>
      </c>
      <c r="C116" s="2">
        <v>5</v>
      </c>
      <c r="D116" s="4"/>
      <c r="E116" s="4"/>
      <c r="F116" s="4"/>
      <c r="G116" s="4"/>
      <c r="H116" s="9" t="s">
        <v>96</v>
      </c>
      <c r="I116" s="7">
        <v>2</v>
      </c>
      <c r="J116" s="1"/>
    </row>
    <row r="117" spans="1:10" ht="22" customHeight="1" thickBot="1">
      <c r="A117" s="1"/>
      <c r="B117" s="11" t="s">
        <v>28</v>
      </c>
      <c r="C117" s="12">
        <v>100</v>
      </c>
      <c r="D117" s="8"/>
      <c r="E117" s="8"/>
      <c r="F117" s="8"/>
      <c r="G117" s="8"/>
      <c r="H117" s="12" t="s">
        <v>17</v>
      </c>
      <c r="I117" s="46">
        <v>0.92</v>
      </c>
      <c r="J117" s="1"/>
    </row>
    <row r="118" spans="1:10" ht="22" customHeight="1" thickTop="1" thickBot="1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ht="22" customHeight="1" thickTop="1">
      <c r="A119" s="1"/>
      <c r="B119" s="48" t="s">
        <v>52</v>
      </c>
      <c r="C119" s="49"/>
      <c r="D119" s="5"/>
      <c r="E119" s="49" t="s">
        <v>15</v>
      </c>
      <c r="F119" s="49"/>
      <c r="G119" s="5"/>
      <c r="H119" s="49" t="s">
        <v>16</v>
      </c>
      <c r="I119" s="50"/>
      <c r="J119" s="1"/>
    </row>
    <row r="120" spans="1:10" ht="22" customHeight="1">
      <c r="A120" s="1"/>
      <c r="B120" s="6" t="s">
        <v>1</v>
      </c>
      <c r="C120" s="2" t="s">
        <v>66</v>
      </c>
      <c r="D120" s="4"/>
      <c r="E120" s="2" t="s">
        <v>1</v>
      </c>
      <c r="F120" s="2" t="s">
        <v>18</v>
      </c>
      <c r="G120" s="4"/>
      <c r="H120" s="2" t="s">
        <v>1</v>
      </c>
      <c r="I120" s="7" t="s">
        <v>19</v>
      </c>
      <c r="J120" s="1"/>
    </row>
    <row r="121" spans="1:10" ht="22" customHeight="1">
      <c r="A121" s="1"/>
      <c r="B121" s="6" t="s">
        <v>20</v>
      </c>
      <c r="C121" s="2">
        <v>459.5</v>
      </c>
      <c r="D121" s="4"/>
      <c r="E121" s="2" t="s">
        <v>20</v>
      </c>
      <c r="F121" s="2">
        <v>380.24</v>
      </c>
      <c r="G121" s="4"/>
      <c r="H121" s="2" t="s">
        <v>20</v>
      </c>
      <c r="I121" s="7">
        <v>101.15</v>
      </c>
      <c r="J121" s="1"/>
    </row>
    <row r="122" spans="1:10" ht="22" customHeight="1">
      <c r="A122" s="1"/>
      <c r="B122" s="10" t="s">
        <v>0</v>
      </c>
      <c r="C122" s="2">
        <v>5</v>
      </c>
      <c r="D122" s="4"/>
      <c r="E122" s="4"/>
      <c r="F122" s="4"/>
      <c r="G122" s="4"/>
      <c r="H122" s="9" t="s">
        <v>96</v>
      </c>
      <c r="I122" s="7">
        <v>2</v>
      </c>
      <c r="J122" s="1"/>
    </row>
    <row r="123" spans="1:10" ht="22" customHeight="1" thickBot="1">
      <c r="A123" s="1"/>
      <c r="B123" s="11" t="s">
        <v>28</v>
      </c>
      <c r="C123" s="12">
        <v>100</v>
      </c>
      <c r="D123" s="8"/>
      <c r="E123" s="8"/>
      <c r="F123" s="8"/>
      <c r="G123" s="8"/>
      <c r="H123" s="12" t="s">
        <v>17</v>
      </c>
      <c r="I123" s="46">
        <v>0.92</v>
      </c>
      <c r="J123" s="1"/>
    </row>
    <row r="124" spans="1:10" ht="22" customHeight="1" thickTop="1" thickBot="1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ht="22" customHeight="1" thickTop="1">
      <c r="A125" s="1"/>
      <c r="B125" s="48" t="s">
        <v>68</v>
      </c>
      <c r="C125" s="49"/>
      <c r="D125" s="5"/>
      <c r="E125" s="49" t="s">
        <v>15</v>
      </c>
      <c r="F125" s="49"/>
      <c r="G125" s="5"/>
      <c r="H125" s="49" t="s">
        <v>16</v>
      </c>
      <c r="I125" s="50"/>
      <c r="J125" s="1"/>
    </row>
    <row r="126" spans="1:10" ht="22" customHeight="1">
      <c r="A126" s="1"/>
      <c r="B126" s="6" t="s">
        <v>1</v>
      </c>
      <c r="C126" s="2" t="s">
        <v>25</v>
      </c>
      <c r="D126" s="4"/>
      <c r="E126" s="2" t="s">
        <v>1</v>
      </c>
      <c r="F126" s="2" t="s">
        <v>18</v>
      </c>
      <c r="G126" s="4"/>
      <c r="H126" s="2" t="s">
        <v>1</v>
      </c>
      <c r="I126" s="7" t="s">
        <v>19</v>
      </c>
      <c r="J126" s="1"/>
    </row>
    <row r="127" spans="1:10" ht="22" customHeight="1">
      <c r="A127" s="1"/>
      <c r="B127" s="6" t="s">
        <v>20</v>
      </c>
      <c r="C127" s="2">
        <v>311.3</v>
      </c>
      <c r="D127" s="4"/>
      <c r="E127" s="2" t="s">
        <v>20</v>
      </c>
      <c r="F127" s="2">
        <v>380.24</v>
      </c>
      <c r="G127" s="4"/>
      <c r="H127" s="2" t="s">
        <v>20</v>
      </c>
      <c r="I127" s="7">
        <v>101.15</v>
      </c>
      <c r="J127" s="1"/>
    </row>
    <row r="128" spans="1:10" ht="22" customHeight="1">
      <c r="A128" s="13"/>
      <c r="B128" s="10" t="s">
        <v>0</v>
      </c>
      <c r="C128" s="2">
        <v>5</v>
      </c>
      <c r="D128" s="4"/>
      <c r="E128" s="4"/>
      <c r="F128" s="4"/>
      <c r="G128" s="4"/>
      <c r="H128" s="9" t="s">
        <v>96</v>
      </c>
      <c r="I128" s="7">
        <v>2</v>
      </c>
      <c r="J128" s="13"/>
    </row>
    <row r="129" spans="1:10" ht="22" customHeight="1" thickBot="1">
      <c r="A129" s="13"/>
      <c r="B129" s="11" t="s">
        <v>28</v>
      </c>
      <c r="C129" s="12">
        <v>100</v>
      </c>
      <c r="D129" s="8"/>
      <c r="E129" s="8"/>
      <c r="F129" s="8"/>
      <c r="G129" s="8"/>
      <c r="H129" s="12" t="s">
        <v>17</v>
      </c>
      <c r="I129" s="46">
        <v>0.92</v>
      </c>
      <c r="J129" s="13"/>
    </row>
    <row r="130" spans="1:10" ht="22" customHeight="1" thickTop="1" thickBot="1">
      <c r="A130" s="13"/>
      <c r="B130" s="1"/>
      <c r="C130" s="1"/>
      <c r="D130" s="1"/>
      <c r="E130" s="1"/>
      <c r="F130" s="1"/>
      <c r="G130" s="1"/>
      <c r="H130" s="1"/>
      <c r="I130" s="1"/>
      <c r="J130" s="13"/>
    </row>
    <row r="131" spans="1:10" ht="22" customHeight="1" thickTop="1">
      <c r="A131" s="13"/>
      <c r="B131" s="48" t="s">
        <v>69</v>
      </c>
      <c r="C131" s="49"/>
      <c r="D131" s="5"/>
      <c r="E131" s="49" t="s">
        <v>15</v>
      </c>
      <c r="F131" s="49"/>
      <c r="G131" s="5"/>
      <c r="H131" s="49" t="s">
        <v>16</v>
      </c>
      <c r="I131" s="50"/>
      <c r="J131" s="13"/>
    </row>
    <row r="132" spans="1:10" ht="22" customHeight="1">
      <c r="A132" s="13"/>
      <c r="B132" s="6" t="s">
        <v>1</v>
      </c>
      <c r="C132" s="2" t="s">
        <v>30</v>
      </c>
      <c r="D132" s="4"/>
      <c r="E132" s="2" t="s">
        <v>1</v>
      </c>
      <c r="F132" s="2" t="s">
        <v>18</v>
      </c>
      <c r="G132" s="4"/>
      <c r="H132" s="2" t="s">
        <v>1</v>
      </c>
      <c r="I132" s="7" t="s">
        <v>19</v>
      </c>
      <c r="J132" s="13"/>
    </row>
    <row r="133" spans="1:10" ht="22" customHeight="1">
      <c r="A133" s="13"/>
      <c r="B133" s="6" t="s">
        <v>20</v>
      </c>
      <c r="C133" s="2">
        <v>585.70000000000005</v>
      </c>
      <c r="D133" s="4"/>
      <c r="E133" s="2" t="s">
        <v>20</v>
      </c>
      <c r="F133" s="2">
        <v>380.24</v>
      </c>
      <c r="G133" s="4"/>
      <c r="H133" s="2" t="s">
        <v>20</v>
      </c>
      <c r="I133" s="7">
        <v>101.15</v>
      </c>
      <c r="J133" s="13"/>
    </row>
    <row r="134" spans="1:10" ht="22" customHeight="1">
      <c r="A134" s="13"/>
      <c r="B134" s="10" t="s">
        <v>0</v>
      </c>
      <c r="C134" s="2">
        <v>5</v>
      </c>
      <c r="D134" s="4"/>
      <c r="E134" s="4"/>
      <c r="F134" s="4"/>
      <c r="G134" s="4"/>
      <c r="H134" s="9" t="s">
        <v>96</v>
      </c>
      <c r="I134" s="7">
        <v>2</v>
      </c>
      <c r="J134" s="13"/>
    </row>
    <row r="135" spans="1:10" ht="22" customHeight="1" thickBot="1">
      <c r="A135" s="13"/>
      <c r="B135" s="11" t="s">
        <v>28</v>
      </c>
      <c r="C135" s="12">
        <v>100</v>
      </c>
      <c r="D135" s="8"/>
      <c r="E135" s="8"/>
      <c r="F135" s="8"/>
      <c r="G135" s="8"/>
      <c r="H135" s="12" t="s">
        <v>17</v>
      </c>
      <c r="I135" s="46">
        <v>0.92</v>
      </c>
      <c r="J135" s="13"/>
    </row>
    <row r="136" spans="1:10" ht="22" customHeight="1" thickTop="1" thickBot="1">
      <c r="A136" s="13"/>
      <c r="B136" s="1"/>
      <c r="C136" s="1"/>
      <c r="D136" s="1"/>
      <c r="E136" s="1"/>
      <c r="F136" s="1"/>
      <c r="G136" s="1"/>
      <c r="H136" s="1"/>
      <c r="I136" s="1"/>
      <c r="J136" s="13"/>
    </row>
    <row r="137" spans="1:10" ht="22" customHeight="1" thickTop="1">
      <c r="A137" s="13"/>
      <c r="B137" s="48" t="s">
        <v>70</v>
      </c>
      <c r="C137" s="49"/>
      <c r="D137" s="5"/>
      <c r="E137" s="49" t="s">
        <v>15</v>
      </c>
      <c r="F137" s="49"/>
      <c r="G137" s="5"/>
      <c r="H137" s="49" t="s">
        <v>16</v>
      </c>
      <c r="I137" s="50"/>
      <c r="J137" s="13"/>
    </row>
    <row r="138" spans="1:10" ht="22" customHeight="1">
      <c r="A138" s="13"/>
      <c r="B138" s="6" t="s">
        <v>1</v>
      </c>
      <c r="C138" s="2" t="s">
        <v>31</v>
      </c>
      <c r="D138" s="4"/>
      <c r="E138" s="2" t="s">
        <v>1</v>
      </c>
      <c r="F138" s="2" t="s">
        <v>18</v>
      </c>
      <c r="G138" s="4"/>
      <c r="H138" s="2" t="s">
        <v>1</v>
      </c>
      <c r="I138" s="7" t="s">
        <v>19</v>
      </c>
      <c r="J138" s="13"/>
    </row>
    <row r="139" spans="1:10" ht="22" customHeight="1">
      <c r="A139" s="13"/>
      <c r="B139" s="6" t="s">
        <v>20</v>
      </c>
      <c r="C139" s="2">
        <v>411.5</v>
      </c>
      <c r="D139" s="4"/>
      <c r="E139" s="2" t="s">
        <v>20</v>
      </c>
      <c r="F139" s="2">
        <v>380.24</v>
      </c>
      <c r="G139" s="4"/>
      <c r="H139" s="2" t="s">
        <v>20</v>
      </c>
      <c r="I139" s="7">
        <v>101.15</v>
      </c>
      <c r="J139" s="13"/>
    </row>
    <row r="140" spans="1:10" ht="22" customHeight="1">
      <c r="A140" s="13"/>
      <c r="B140" s="10" t="s">
        <v>0</v>
      </c>
      <c r="C140" s="2">
        <v>5</v>
      </c>
      <c r="D140" s="4"/>
      <c r="E140" s="4"/>
      <c r="F140" s="4"/>
      <c r="G140" s="4"/>
      <c r="H140" s="9" t="s">
        <v>96</v>
      </c>
      <c r="I140" s="7">
        <v>2</v>
      </c>
      <c r="J140" s="13"/>
    </row>
    <row r="141" spans="1:10" ht="22" customHeight="1" thickBot="1">
      <c r="A141" s="13"/>
      <c r="B141" s="11" t="s">
        <v>28</v>
      </c>
      <c r="C141" s="12">
        <v>100</v>
      </c>
      <c r="D141" s="8"/>
      <c r="E141" s="8"/>
      <c r="F141" s="8"/>
      <c r="G141" s="8"/>
      <c r="H141" s="12" t="s">
        <v>17</v>
      </c>
      <c r="I141" s="46">
        <v>0.92</v>
      </c>
      <c r="J141" s="13"/>
    </row>
    <row r="142" spans="1:10" ht="22" customHeight="1" thickTop="1" thickBot="1">
      <c r="A142" s="13"/>
      <c r="B142" s="1"/>
      <c r="C142" s="1"/>
      <c r="D142" s="1"/>
      <c r="E142" s="1"/>
      <c r="F142" s="1"/>
      <c r="G142" s="1"/>
      <c r="H142" s="1"/>
      <c r="I142" s="1"/>
      <c r="J142" s="13"/>
    </row>
    <row r="143" spans="1:10" ht="22" customHeight="1" thickTop="1">
      <c r="A143" s="13"/>
      <c r="B143" s="48" t="s">
        <v>71</v>
      </c>
      <c r="C143" s="49"/>
      <c r="D143" s="5"/>
      <c r="E143" s="49" t="s">
        <v>15</v>
      </c>
      <c r="F143" s="49"/>
      <c r="G143" s="5"/>
      <c r="H143" s="49" t="s">
        <v>16</v>
      </c>
      <c r="I143" s="50"/>
      <c r="J143" s="13"/>
    </row>
    <row r="144" spans="1:10" ht="22" customHeight="1">
      <c r="A144" s="13"/>
      <c r="B144" s="6" t="s">
        <v>1</v>
      </c>
      <c r="C144" s="2" t="s">
        <v>32</v>
      </c>
      <c r="D144" s="4"/>
      <c r="E144" s="2" t="s">
        <v>1</v>
      </c>
      <c r="F144" s="2" t="s">
        <v>18</v>
      </c>
      <c r="G144" s="4"/>
      <c r="H144" s="2" t="s">
        <v>1</v>
      </c>
      <c r="I144" s="7" t="s">
        <v>19</v>
      </c>
      <c r="J144" s="13"/>
    </row>
    <row r="145" spans="1:10" ht="22" customHeight="1">
      <c r="A145" s="13"/>
      <c r="B145" s="6" t="s">
        <v>20</v>
      </c>
      <c r="C145" s="2">
        <v>425.5</v>
      </c>
      <c r="D145" s="4"/>
      <c r="E145" s="2" t="s">
        <v>20</v>
      </c>
      <c r="F145" s="2">
        <v>380.24</v>
      </c>
      <c r="G145" s="4"/>
      <c r="H145" s="2" t="s">
        <v>20</v>
      </c>
      <c r="I145" s="7">
        <v>101.15</v>
      </c>
      <c r="J145" s="13"/>
    </row>
    <row r="146" spans="1:10" ht="22" customHeight="1">
      <c r="A146" s="13"/>
      <c r="B146" s="10" t="s">
        <v>0</v>
      </c>
      <c r="C146" s="2">
        <v>5</v>
      </c>
      <c r="D146" s="4"/>
      <c r="E146" s="4"/>
      <c r="F146" s="4"/>
      <c r="G146" s="4"/>
      <c r="H146" s="9" t="s">
        <v>96</v>
      </c>
      <c r="I146" s="7">
        <v>2</v>
      </c>
      <c r="J146" s="13"/>
    </row>
    <row r="147" spans="1:10" ht="22" customHeight="1" thickBot="1">
      <c r="A147" s="13"/>
      <c r="B147" s="11" t="s">
        <v>28</v>
      </c>
      <c r="C147" s="12">
        <v>100</v>
      </c>
      <c r="D147" s="8"/>
      <c r="E147" s="8"/>
      <c r="F147" s="8"/>
      <c r="G147" s="8"/>
      <c r="H147" s="12" t="s">
        <v>17</v>
      </c>
      <c r="I147" s="46">
        <v>0.92</v>
      </c>
      <c r="J147" s="13"/>
    </row>
    <row r="148" spans="1:10" ht="22" customHeight="1" thickTop="1" thickBot="1">
      <c r="A148" s="13"/>
      <c r="B148" s="1"/>
      <c r="C148" s="1"/>
      <c r="D148" s="1"/>
      <c r="E148" s="1"/>
      <c r="F148" s="1"/>
      <c r="G148" s="1"/>
      <c r="H148" s="1"/>
      <c r="I148" s="1"/>
      <c r="J148" s="13"/>
    </row>
    <row r="149" spans="1:10" ht="22" customHeight="1" thickTop="1">
      <c r="A149" s="13"/>
      <c r="B149" s="48" t="s">
        <v>72</v>
      </c>
      <c r="C149" s="49"/>
      <c r="D149" s="5"/>
      <c r="E149" s="49" t="s">
        <v>15</v>
      </c>
      <c r="F149" s="49"/>
      <c r="G149" s="5"/>
      <c r="H149" s="49" t="s">
        <v>16</v>
      </c>
      <c r="I149" s="50"/>
      <c r="J149" s="13"/>
    </row>
    <row r="150" spans="1:10" ht="22" customHeight="1">
      <c r="A150" s="13"/>
      <c r="B150" s="6" t="s">
        <v>1</v>
      </c>
      <c r="C150" s="2" t="s">
        <v>37</v>
      </c>
      <c r="D150" s="4"/>
      <c r="E150" s="2" t="s">
        <v>1</v>
      </c>
      <c r="F150" s="2" t="s">
        <v>18</v>
      </c>
      <c r="G150" s="4"/>
      <c r="H150" s="2" t="s">
        <v>1</v>
      </c>
      <c r="I150" s="7" t="s">
        <v>19</v>
      </c>
      <c r="J150" s="13"/>
    </row>
    <row r="151" spans="1:10" ht="22" customHeight="1">
      <c r="A151" s="13"/>
      <c r="B151" s="6" t="s">
        <v>20</v>
      </c>
      <c r="C151" s="2">
        <v>387.4</v>
      </c>
      <c r="D151" s="4"/>
      <c r="E151" s="2" t="s">
        <v>20</v>
      </c>
      <c r="F151" s="2">
        <v>380.24</v>
      </c>
      <c r="G151" s="4"/>
      <c r="H151" s="2" t="s">
        <v>20</v>
      </c>
      <c r="I151" s="7">
        <v>101.15</v>
      </c>
      <c r="J151" s="13"/>
    </row>
    <row r="152" spans="1:10" ht="22" customHeight="1">
      <c r="A152" s="13"/>
      <c r="B152" s="10" t="s">
        <v>0</v>
      </c>
      <c r="C152" s="2">
        <v>5</v>
      </c>
      <c r="D152" s="4"/>
      <c r="E152" s="4"/>
      <c r="F152" s="4"/>
      <c r="G152" s="4"/>
      <c r="H152" s="9" t="s">
        <v>96</v>
      </c>
      <c r="I152" s="7">
        <v>2</v>
      </c>
      <c r="J152" s="13"/>
    </row>
    <row r="153" spans="1:10" ht="22" customHeight="1" thickBot="1">
      <c r="A153" s="13"/>
      <c r="B153" s="11" t="s">
        <v>28</v>
      </c>
      <c r="C153" s="12">
        <v>100</v>
      </c>
      <c r="D153" s="8"/>
      <c r="E153" s="8"/>
      <c r="F153" s="8"/>
      <c r="G153" s="8"/>
      <c r="H153" s="12" t="s">
        <v>17</v>
      </c>
      <c r="I153" s="46">
        <v>0.92</v>
      </c>
      <c r="J153" s="13"/>
    </row>
    <row r="154" spans="1:10" ht="22" customHeight="1" thickTop="1" thickBot="1">
      <c r="A154" s="13"/>
      <c r="B154" s="1"/>
      <c r="C154" s="1"/>
      <c r="D154" s="1"/>
      <c r="E154" s="1"/>
      <c r="F154" s="1"/>
      <c r="G154" s="1"/>
      <c r="H154" s="1"/>
      <c r="I154" s="1"/>
      <c r="J154" s="13"/>
    </row>
    <row r="155" spans="1:10" ht="22" customHeight="1" thickTop="1">
      <c r="A155" s="13"/>
      <c r="B155" s="48" t="s">
        <v>73</v>
      </c>
      <c r="C155" s="49"/>
      <c r="D155" s="5"/>
      <c r="E155" s="49" t="s">
        <v>15</v>
      </c>
      <c r="F155" s="49"/>
      <c r="G155" s="5"/>
      <c r="H155" s="49" t="s">
        <v>16</v>
      </c>
      <c r="I155" s="50"/>
      <c r="J155" s="13"/>
    </row>
    <row r="156" spans="1:10" ht="22" customHeight="1">
      <c r="A156" s="13"/>
      <c r="B156" s="6" t="s">
        <v>1</v>
      </c>
      <c r="C156" s="2" t="s">
        <v>53</v>
      </c>
      <c r="D156" s="4"/>
      <c r="E156" s="2" t="s">
        <v>1</v>
      </c>
      <c r="F156" s="2" t="s">
        <v>18</v>
      </c>
      <c r="G156" s="4"/>
      <c r="H156" s="2" t="s">
        <v>1</v>
      </c>
      <c r="I156" s="7" t="s">
        <v>19</v>
      </c>
      <c r="J156" s="13"/>
    </row>
    <row r="157" spans="1:10" ht="22" customHeight="1">
      <c r="A157" s="13"/>
      <c r="B157" s="6" t="s">
        <v>20</v>
      </c>
      <c r="C157" s="2">
        <v>297.3</v>
      </c>
      <c r="D157" s="4"/>
      <c r="E157" s="2" t="s">
        <v>20</v>
      </c>
      <c r="F157" s="2">
        <v>380.24</v>
      </c>
      <c r="G157" s="4"/>
      <c r="H157" s="2" t="s">
        <v>20</v>
      </c>
      <c r="I157" s="7">
        <v>101.15</v>
      </c>
      <c r="J157" s="13"/>
    </row>
    <row r="158" spans="1:10" ht="22" customHeight="1">
      <c r="A158" s="13"/>
      <c r="B158" s="10" t="s">
        <v>0</v>
      </c>
      <c r="C158" s="2">
        <v>5</v>
      </c>
      <c r="D158" s="4"/>
      <c r="E158" s="4"/>
      <c r="F158" s="4"/>
      <c r="G158" s="4"/>
      <c r="H158" s="9" t="s">
        <v>96</v>
      </c>
      <c r="I158" s="7">
        <v>2</v>
      </c>
      <c r="J158" s="13"/>
    </row>
    <row r="159" spans="1:10" ht="22" customHeight="1" thickBot="1">
      <c r="A159" s="13"/>
      <c r="B159" s="11" t="s">
        <v>28</v>
      </c>
      <c r="C159" s="12">
        <v>100</v>
      </c>
      <c r="D159" s="8"/>
      <c r="E159" s="8"/>
      <c r="F159" s="8"/>
      <c r="G159" s="8"/>
      <c r="H159" s="12" t="s">
        <v>17</v>
      </c>
      <c r="I159" s="46">
        <v>0.92</v>
      </c>
      <c r="J159" s="13"/>
    </row>
    <row r="160" spans="1:10" ht="22" customHeight="1" thickTop="1" thickBot="1">
      <c r="A160" s="13"/>
      <c r="B160" s="1"/>
      <c r="C160" s="1"/>
      <c r="D160" s="1"/>
      <c r="E160" s="1"/>
      <c r="F160" s="1"/>
      <c r="G160" s="1"/>
      <c r="H160" s="1"/>
      <c r="I160" s="1"/>
      <c r="J160" s="13"/>
    </row>
    <row r="161" spans="1:10" ht="22" customHeight="1" thickTop="1">
      <c r="A161" s="13"/>
      <c r="B161" s="48" t="s">
        <v>74</v>
      </c>
      <c r="C161" s="49"/>
      <c r="D161" s="5"/>
      <c r="E161" s="49" t="s">
        <v>15</v>
      </c>
      <c r="F161" s="49"/>
      <c r="G161" s="5"/>
      <c r="H161" s="49" t="s">
        <v>16</v>
      </c>
      <c r="I161" s="50"/>
      <c r="J161" s="13"/>
    </row>
    <row r="162" spans="1:10" ht="22" customHeight="1">
      <c r="A162" s="13"/>
      <c r="B162" s="6" t="s">
        <v>1</v>
      </c>
      <c r="C162" s="2" t="s">
        <v>54</v>
      </c>
      <c r="D162" s="4"/>
      <c r="E162" s="2" t="s">
        <v>1</v>
      </c>
      <c r="F162" s="2" t="s">
        <v>18</v>
      </c>
      <c r="G162" s="4"/>
      <c r="H162" s="2" t="s">
        <v>1</v>
      </c>
      <c r="I162" s="7" t="s">
        <v>19</v>
      </c>
      <c r="J162" s="13"/>
    </row>
    <row r="163" spans="1:10" ht="22" customHeight="1">
      <c r="A163" s="13"/>
      <c r="B163" s="6" t="s">
        <v>20</v>
      </c>
      <c r="C163" s="2">
        <v>619.70000000000005</v>
      </c>
      <c r="D163" s="4"/>
      <c r="E163" s="2" t="s">
        <v>20</v>
      </c>
      <c r="F163" s="2">
        <v>380.24</v>
      </c>
      <c r="G163" s="4"/>
      <c r="H163" s="2" t="s">
        <v>20</v>
      </c>
      <c r="I163" s="7">
        <v>101.15</v>
      </c>
      <c r="J163" s="13"/>
    </row>
    <row r="164" spans="1:10" ht="22" customHeight="1">
      <c r="A164" s="13"/>
      <c r="B164" s="10" t="s">
        <v>0</v>
      </c>
      <c r="C164" s="2">
        <v>5</v>
      </c>
      <c r="D164" s="4"/>
      <c r="E164" s="4"/>
      <c r="F164" s="4"/>
      <c r="G164" s="4"/>
      <c r="H164" s="9" t="s">
        <v>96</v>
      </c>
      <c r="I164" s="7">
        <v>2</v>
      </c>
      <c r="J164" s="13"/>
    </row>
    <row r="165" spans="1:10" ht="22" customHeight="1" thickBot="1">
      <c r="A165" s="13"/>
      <c r="B165" s="11" t="s">
        <v>28</v>
      </c>
      <c r="C165" s="12">
        <v>100</v>
      </c>
      <c r="D165" s="8"/>
      <c r="E165" s="8"/>
      <c r="F165" s="8"/>
      <c r="G165" s="8"/>
      <c r="H165" s="12" t="s">
        <v>17</v>
      </c>
      <c r="I165" s="46">
        <v>0.92</v>
      </c>
      <c r="J165" s="13"/>
    </row>
    <row r="166" spans="1:10" ht="22" customHeight="1" thickTop="1" thickBot="1">
      <c r="A166" s="13"/>
      <c r="B166" s="1"/>
      <c r="C166" s="1"/>
      <c r="D166" s="1"/>
      <c r="E166" s="1"/>
      <c r="F166" s="1"/>
      <c r="G166" s="1"/>
      <c r="H166" s="1"/>
      <c r="I166" s="1"/>
      <c r="J166" s="13"/>
    </row>
    <row r="167" spans="1:10" ht="22" customHeight="1" thickTop="1">
      <c r="A167" s="13"/>
      <c r="B167" s="48" t="s">
        <v>75</v>
      </c>
      <c r="C167" s="49"/>
      <c r="D167" s="5"/>
      <c r="E167" s="49" t="s">
        <v>15</v>
      </c>
      <c r="F167" s="49"/>
      <c r="G167" s="5"/>
      <c r="H167" s="49" t="s">
        <v>16</v>
      </c>
      <c r="I167" s="50"/>
      <c r="J167" s="13"/>
    </row>
    <row r="168" spans="1:10" ht="22" customHeight="1">
      <c r="A168" s="13"/>
      <c r="B168" s="6" t="s">
        <v>1</v>
      </c>
      <c r="C168" s="2" t="s">
        <v>55</v>
      </c>
      <c r="D168" s="4"/>
      <c r="E168" s="2" t="s">
        <v>1</v>
      </c>
      <c r="F168" s="2" t="s">
        <v>18</v>
      </c>
      <c r="G168" s="4"/>
      <c r="H168" s="2" t="s">
        <v>1</v>
      </c>
      <c r="I168" s="7" t="s">
        <v>19</v>
      </c>
      <c r="J168" s="13"/>
    </row>
    <row r="169" spans="1:10" ht="22" customHeight="1">
      <c r="A169" s="13"/>
      <c r="B169" s="6" t="s">
        <v>20</v>
      </c>
      <c r="C169" s="2">
        <v>353.4</v>
      </c>
      <c r="D169" s="4"/>
      <c r="E169" s="2" t="s">
        <v>20</v>
      </c>
      <c r="F169" s="2">
        <v>380.24</v>
      </c>
      <c r="G169" s="4"/>
      <c r="H169" s="2" t="s">
        <v>20</v>
      </c>
      <c r="I169" s="7">
        <v>101.15</v>
      </c>
      <c r="J169" s="13"/>
    </row>
    <row r="170" spans="1:10" ht="22" customHeight="1">
      <c r="A170" s="13"/>
      <c r="B170" s="10" t="s">
        <v>0</v>
      </c>
      <c r="C170" s="2">
        <v>5</v>
      </c>
      <c r="D170" s="4"/>
      <c r="E170" s="4"/>
      <c r="F170" s="4"/>
      <c r="G170" s="4"/>
      <c r="H170" s="9" t="s">
        <v>96</v>
      </c>
      <c r="I170" s="7">
        <v>2</v>
      </c>
      <c r="J170" s="13"/>
    </row>
    <row r="171" spans="1:10" ht="22" customHeight="1" thickBot="1">
      <c r="A171" s="13"/>
      <c r="B171" s="11" t="s">
        <v>28</v>
      </c>
      <c r="C171" s="12">
        <v>100</v>
      </c>
      <c r="D171" s="8"/>
      <c r="E171" s="8"/>
      <c r="F171" s="8"/>
      <c r="G171" s="8"/>
      <c r="H171" s="12" t="s">
        <v>17</v>
      </c>
      <c r="I171" s="46">
        <v>0.92</v>
      </c>
      <c r="J171" s="13"/>
    </row>
    <row r="172" spans="1:10" ht="22" customHeight="1" thickTop="1" thickBot="1">
      <c r="A172" s="13"/>
      <c r="B172" s="1"/>
      <c r="C172" s="1"/>
      <c r="D172" s="1"/>
      <c r="E172" s="1"/>
      <c r="F172" s="1"/>
      <c r="G172" s="1"/>
      <c r="H172" s="1"/>
      <c r="I172" s="1"/>
      <c r="J172" s="13"/>
    </row>
    <row r="173" spans="1:10" ht="22" customHeight="1" thickTop="1">
      <c r="A173" s="13"/>
      <c r="B173" s="48" t="s">
        <v>76</v>
      </c>
      <c r="C173" s="49"/>
      <c r="D173" s="5"/>
      <c r="E173" s="49" t="s">
        <v>15</v>
      </c>
      <c r="F173" s="49"/>
      <c r="G173" s="5"/>
      <c r="H173" s="49" t="s">
        <v>16</v>
      </c>
      <c r="I173" s="50"/>
      <c r="J173" s="13"/>
    </row>
    <row r="174" spans="1:10" ht="22" customHeight="1">
      <c r="A174" s="13"/>
      <c r="B174" s="6" t="s">
        <v>1</v>
      </c>
      <c r="C174" s="2" t="s">
        <v>67</v>
      </c>
      <c r="D174" s="4"/>
      <c r="E174" s="2" t="s">
        <v>1</v>
      </c>
      <c r="F174" s="2" t="s">
        <v>18</v>
      </c>
      <c r="G174" s="4"/>
      <c r="H174" s="2" t="s">
        <v>1</v>
      </c>
      <c r="I174" s="7" t="s">
        <v>19</v>
      </c>
      <c r="J174" s="13"/>
    </row>
    <row r="175" spans="1:10" ht="22" customHeight="1">
      <c r="A175" s="13"/>
      <c r="B175" s="6" t="s">
        <v>20</v>
      </c>
      <c r="C175" s="2">
        <v>468.6</v>
      </c>
      <c r="D175" s="4"/>
      <c r="E175" s="2" t="s">
        <v>20</v>
      </c>
      <c r="F175" s="2">
        <v>380.24</v>
      </c>
      <c r="G175" s="4"/>
      <c r="H175" s="2" t="s">
        <v>20</v>
      </c>
      <c r="I175" s="7">
        <v>101.15</v>
      </c>
      <c r="J175" s="13"/>
    </row>
    <row r="176" spans="1:10" ht="22" customHeight="1">
      <c r="A176" s="13"/>
      <c r="B176" s="10" t="s">
        <v>0</v>
      </c>
      <c r="C176" s="2">
        <v>5</v>
      </c>
      <c r="D176" s="4"/>
      <c r="E176" s="4"/>
      <c r="F176" s="4"/>
      <c r="G176" s="4"/>
      <c r="H176" s="9" t="s">
        <v>96</v>
      </c>
      <c r="I176" s="7">
        <v>2</v>
      </c>
      <c r="J176" s="13"/>
    </row>
    <row r="177" spans="1:10" ht="22" customHeight="1" thickBot="1">
      <c r="A177" s="13"/>
      <c r="B177" s="11" t="s">
        <v>28</v>
      </c>
      <c r="C177" s="12">
        <v>100</v>
      </c>
      <c r="D177" s="8"/>
      <c r="E177" s="8"/>
      <c r="F177" s="8"/>
      <c r="G177" s="8"/>
      <c r="H177" s="12" t="s">
        <v>17</v>
      </c>
      <c r="I177" s="46">
        <v>0.92</v>
      </c>
      <c r="J177" s="13"/>
    </row>
    <row r="178" spans="1:10" ht="22" customHeight="1" thickTop="1" thickBot="1">
      <c r="A178" s="13"/>
      <c r="B178" s="1"/>
      <c r="C178" s="1"/>
      <c r="D178" s="1"/>
      <c r="E178" s="1"/>
      <c r="F178" s="1"/>
      <c r="G178" s="1"/>
      <c r="H178" s="1"/>
      <c r="I178" s="1"/>
      <c r="J178" s="13"/>
    </row>
    <row r="179" spans="1:10" ht="22" customHeight="1" thickTop="1">
      <c r="A179" s="13"/>
      <c r="B179" s="48" t="s">
        <v>77</v>
      </c>
      <c r="C179" s="49"/>
      <c r="D179" s="5"/>
      <c r="E179" s="49" t="s">
        <v>15</v>
      </c>
      <c r="F179" s="49"/>
      <c r="G179" s="5"/>
      <c r="H179" s="49" t="s">
        <v>16</v>
      </c>
      <c r="I179" s="50"/>
      <c r="J179" s="13"/>
    </row>
    <row r="180" spans="1:10" ht="22" customHeight="1">
      <c r="A180" s="13"/>
      <c r="B180" s="6" t="s">
        <v>1</v>
      </c>
      <c r="C180" s="2" t="s">
        <v>56</v>
      </c>
      <c r="D180" s="4"/>
      <c r="E180" s="2" t="s">
        <v>1</v>
      </c>
      <c r="F180" s="2" t="s">
        <v>18</v>
      </c>
      <c r="G180" s="4"/>
      <c r="H180" s="2" t="s">
        <v>1</v>
      </c>
      <c r="I180" s="7" t="s">
        <v>19</v>
      </c>
      <c r="J180" s="13"/>
    </row>
    <row r="181" spans="1:10" ht="22" customHeight="1">
      <c r="A181" s="13"/>
      <c r="B181" s="6" t="s">
        <v>20</v>
      </c>
      <c r="C181" s="2">
        <v>353.4</v>
      </c>
      <c r="D181" s="4"/>
      <c r="E181" s="2" t="s">
        <v>20</v>
      </c>
      <c r="F181" s="2">
        <v>380.24</v>
      </c>
      <c r="G181" s="4"/>
      <c r="H181" s="2" t="s">
        <v>20</v>
      </c>
      <c r="I181" s="7">
        <v>101.15</v>
      </c>
      <c r="J181" s="13"/>
    </row>
    <row r="182" spans="1:10" ht="22" customHeight="1">
      <c r="A182" s="13"/>
      <c r="B182" s="10" t="s">
        <v>0</v>
      </c>
      <c r="C182" s="2">
        <v>5</v>
      </c>
      <c r="D182" s="4"/>
      <c r="E182" s="4"/>
      <c r="F182" s="4"/>
      <c r="G182" s="4"/>
      <c r="H182" s="9" t="s">
        <v>96</v>
      </c>
      <c r="I182" s="7">
        <v>2</v>
      </c>
      <c r="J182" s="13"/>
    </row>
    <row r="183" spans="1:10" ht="22" customHeight="1" thickBot="1">
      <c r="A183" s="13"/>
      <c r="B183" s="11" t="s">
        <v>28</v>
      </c>
      <c r="C183" s="12">
        <v>100</v>
      </c>
      <c r="D183" s="8"/>
      <c r="E183" s="8"/>
      <c r="F183" s="8"/>
      <c r="G183" s="8"/>
      <c r="H183" s="12" t="s">
        <v>17</v>
      </c>
      <c r="I183" s="46">
        <v>0.92</v>
      </c>
      <c r="J183" s="13"/>
    </row>
    <row r="184" spans="1:10" ht="22" customHeight="1" thickTop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</row>
    <row r="185" spans="1:10" ht="22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</row>
    <row r="186" spans="1:10" ht="22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</row>
    <row r="187" spans="1:10" ht="22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</row>
    <row r="188" spans="1:10" ht="22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</row>
    <row r="189" spans="1:10" ht="22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</row>
    <row r="190" spans="1:10" ht="22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</row>
    <row r="191" spans="1:10" ht="22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</row>
    <row r="192" spans="1:10" ht="22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</row>
    <row r="193" spans="1:10" ht="22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</row>
    <row r="194" spans="1:10" ht="22" customHeight="1">
      <c r="A194" s="13"/>
      <c r="B194" s="13"/>
      <c r="C194" s="13"/>
      <c r="D194" s="13"/>
      <c r="E194" s="13"/>
      <c r="F194" s="13"/>
      <c r="G194" s="13"/>
      <c r="H194" s="13"/>
      <c r="I194" s="13"/>
      <c r="J194" s="13"/>
    </row>
    <row r="195" spans="1:10" ht="22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</row>
    <row r="196" spans="1:10" ht="22" customHeight="1">
      <c r="A196" s="13"/>
      <c r="B196" s="13"/>
      <c r="C196" s="13"/>
      <c r="D196" s="13"/>
      <c r="E196" s="13"/>
      <c r="F196" s="13"/>
      <c r="G196" s="13"/>
      <c r="H196" s="13"/>
      <c r="I196" s="13"/>
      <c r="J196" s="13"/>
    </row>
    <row r="197" spans="1:10" ht="22" customHeight="1">
      <c r="A197" s="13"/>
      <c r="B197" s="13"/>
      <c r="C197" s="13"/>
      <c r="D197" s="13"/>
      <c r="E197" s="13"/>
      <c r="F197" s="13"/>
      <c r="G197" s="13"/>
      <c r="H197" s="13"/>
      <c r="I197" s="13"/>
      <c r="J197" s="13"/>
    </row>
    <row r="198" spans="1:10" ht="22" customHeight="1">
      <c r="A198" s="13"/>
      <c r="B198" s="13"/>
      <c r="C198" s="13"/>
      <c r="D198" s="13"/>
      <c r="E198" s="13"/>
      <c r="F198" s="13"/>
      <c r="G198" s="13"/>
      <c r="H198" s="13"/>
      <c r="I198" s="13"/>
      <c r="J198" s="13"/>
    </row>
    <row r="199" spans="1:10" ht="22" customHeight="1">
      <c r="A199" s="13"/>
      <c r="B199" s="13"/>
      <c r="C199" s="13"/>
      <c r="D199" s="13"/>
      <c r="E199" s="13"/>
      <c r="F199" s="13"/>
      <c r="G199" s="13"/>
      <c r="H199" s="13"/>
      <c r="I199" s="13"/>
      <c r="J199" s="13"/>
    </row>
    <row r="200" spans="1:10" ht="22" customHeigh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</row>
    <row r="201" spans="1:10" ht="22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</row>
    <row r="202" spans="1:10" ht="22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</row>
  </sheetData>
  <mergeCells count="92">
    <mergeCell ref="B113:C113"/>
    <mergeCell ref="E113:F113"/>
    <mergeCell ref="H113:I113"/>
    <mergeCell ref="B119:C119"/>
    <mergeCell ref="E119:F119"/>
    <mergeCell ref="H119:I119"/>
    <mergeCell ref="B101:C101"/>
    <mergeCell ref="E101:F101"/>
    <mergeCell ref="H101:I101"/>
    <mergeCell ref="B107:C107"/>
    <mergeCell ref="E107:F107"/>
    <mergeCell ref="H107:I107"/>
    <mergeCell ref="B89:C89"/>
    <mergeCell ref="E89:F89"/>
    <mergeCell ref="H89:I89"/>
    <mergeCell ref="B95:C95"/>
    <mergeCell ref="E95:F95"/>
    <mergeCell ref="H95:I95"/>
    <mergeCell ref="B77:C77"/>
    <mergeCell ref="E77:F77"/>
    <mergeCell ref="H77:I77"/>
    <mergeCell ref="B83:C83"/>
    <mergeCell ref="E83:F83"/>
    <mergeCell ref="H83:I83"/>
    <mergeCell ref="B65:C65"/>
    <mergeCell ref="E65:F65"/>
    <mergeCell ref="H65:I65"/>
    <mergeCell ref="B71:C71"/>
    <mergeCell ref="E71:F71"/>
    <mergeCell ref="H71:I71"/>
    <mergeCell ref="B59:C59"/>
    <mergeCell ref="E59:F59"/>
    <mergeCell ref="H59:I59"/>
    <mergeCell ref="B53:C53"/>
    <mergeCell ref="E53:F53"/>
    <mergeCell ref="H53:I53"/>
    <mergeCell ref="B125:C125"/>
    <mergeCell ref="E125:F125"/>
    <mergeCell ref="H125:I125"/>
    <mergeCell ref="B131:C131"/>
    <mergeCell ref="E131:F131"/>
    <mergeCell ref="H131:I131"/>
    <mergeCell ref="B137:C137"/>
    <mergeCell ref="E137:F137"/>
    <mergeCell ref="H137:I137"/>
    <mergeCell ref="B143:C143"/>
    <mergeCell ref="E143:F143"/>
    <mergeCell ref="H143:I143"/>
    <mergeCell ref="B149:C149"/>
    <mergeCell ref="E149:F149"/>
    <mergeCell ref="H149:I149"/>
    <mergeCell ref="B155:C155"/>
    <mergeCell ref="E155:F155"/>
    <mergeCell ref="H155:I155"/>
    <mergeCell ref="B161:C161"/>
    <mergeCell ref="E161:F161"/>
    <mergeCell ref="H161:I161"/>
    <mergeCell ref="B167:C167"/>
    <mergeCell ref="E167:F167"/>
    <mergeCell ref="H167:I167"/>
    <mergeCell ref="B173:C173"/>
    <mergeCell ref="E173:F173"/>
    <mergeCell ref="H173:I173"/>
    <mergeCell ref="B179:C179"/>
    <mergeCell ref="E179:F179"/>
    <mergeCell ref="H179:I179"/>
    <mergeCell ref="B41:C41"/>
    <mergeCell ref="E41:F41"/>
    <mergeCell ref="H41:I41"/>
    <mergeCell ref="B47:C47"/>
    <mergeCell ref="E47:F47"/>
    <mergeCell ref="H47:I47"/>
    <mergeCell ref="B29:C29"/>
    <mergeCell ref="E29:F29"/>
    <mergeCell ref="H29:I29"/>
    <mergeCell ref="B35:C35"/>
    <mergeCell ref="E35:F35"/>
    <mergeCell ref="H35:I35"/>
    <mergeCell ref="B17:C17"/>
    <mergeCell ref="E17:F17"/>
    <mergeCell ref="H17:I17"/>
    <mergeCell ref="B23:C23"/>
    <mergeCell ref="E23:F23"/>
    <mergeCell ref="H23:I23"/>
    <mergeCell ref="B11:C11"/>
    <mergeCell ref="E11:F11"/>
    <mergeCell ref="H11:I11"/>
    <mergeCell ref="H5:I5"/>
    <mergeCell ref="B2:C2"/>
    <mergeCell ref="E2:F2"/>
    <mergeCell ref="B5:C5"/>
    <mergeCell ref="E5:F5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3"/>
  <sheetViews>
    <sheetView zoomScale="150" zoomScaleNormal="150" zoomScalePageLayoutView="150" workbookViewId="0">
      <selection activeCell="C8" sqref="C8"/>
    </sheetView>
  </sheetViews>
  <sheetFormatPr baseColWidth="10" defaultRowHeight="14" customHeight="1" x14ac:dyDescent="0"/>
  <cols>
    <col min="1" max="1" width="5.5" style="19" customWidth="1"/>
    <col min="2" max="2" width="7.83203125" style="19" customWidth="1"/>
    <col min="3" max="3" width="5.6640625" style="19" customWidth="1"/>
    <col min="4" max="4" width="5.1640625" style="19" customWidth="1"/>
    <col min="5" max="5" width="6.5" style="19" customWidth="1"/>
    <col min="6" max="6" width="5.1640625" style="19" customWidth="1"/>
    <col min="7" max="7" width="4.33203125" style="19" customWidth="1"/>
    <col min="8" max="8" width="15.83203125" style="19" customWidth="1"/>
    <col min="9" max="9" width="6.1640625" style="19" customWidth="1"/>
    <col min="10" max="10" width="4.83203125" style="19" customWidth="1"/>
    <col min="11" max="11" width="8.6640625" style="19" customWidth="1"/>
    <col min="12" max="16384" width="10.83203125" style="19"/>
  </cols>
  <sheetData>
    <row r="1" spans="1:11" ht="14" customHeight="1">
      <c r="A1" s="14" t="s">
        <v>5</v>
      </c>
      <c r="B1" s="15" t="s">
        <v>2</v>
      </c>
      <c r="C1" s="16" t="s">
        <v>26</v>
      </c>
      <c r="D1" s="17"/>
      <c r="E1" s="17"/>
      <c r="F1" s="17"/>
      <c r="G1" s="17"/>
      <c r="H1" s="17"/>
      <c r="I1" s="17"/>
      <c r="J1" s="17"/>
      <c r="K1" s="18"/>
    </row>
    <row r="2" spans="1:11" ht="14" customHeight="1">
      <c r="A2" s="20" t="s">
        <v>80</v>
      </c>
      <c r="B2" s="15"/>
      <c r="C2" s="17">
        <f>'2. residue info'!B3/'2. residue info'!E3</f>
        <v>41.666666666666671</v>
      </c>
      <c r="D2" s="17" t="s">
        <v>23</v>
      </c>
      <c r="E2" s="17"/>
      <c r="F2" s="39" t="s">
        <v>82</v>
      </c>
      <c r="G2" s="17">
        <f>'2. residue info'!B3</f>
        <v>25</v>
      </c>
      <c r="H2" s="40" t="s">
        <v>81</v>
      </c>
      <c r="I2" s="17"/>
      <c r="J2" s="17"/>
      <c r="K2" s="18"/>
    </row>
    <row r="3" spans="1:11" ht="14" customHeight="1">
      <c r="A3" s="20" t="s">
        <v>27</v>
      </c>
      <c r="B3" s="21" t="s">
        <v>84</v>
      </c>
      <c r="C3" s="22">
        <f>C7*2</f>
        <v>2.5</v>
      </c>
      <c r="D3" s="23" t="s">
        <v>21</v>
      </c>
      <c r="E3" s="23"/>
      <c r="F3" s="23"/>
      <c r="G3" s="23"/>
      <c r="H3" s="23"/>
      <c r="I3" s="23"/>
      <c r="J3" s="23"/>
      <c r="K3" s="24"/>
    </row>
    <row r="4" spans="1:11" ht="14" customHeight="1">
      <c r="A4" s="54" t="str">
        <f>'2. residue info'!B5</f>
        <v>RESIDUE 1</v>
      </c>
      <c r="B4" s="25" t="s">
        <v>3</v>
      </c>
      <c r="C4" s="26">
        <f>C7</f>
        <v>1.25</v>
      </c>
      <c r="D4" s="27" t="s">
        <v>22</v>
      </c>
      <c r="E4" s="27"/>
      <c r="F4" s="27"/>
      <c r="G4" s="27"/>
      <c r="H4" s="27"/>
      <c r="I4" s="27"/>
      <c r="J4" s="27"/>
      <c r="K4" s="28"/>
    </row>
    <row r="5" spans="1:11" ht="14" customHeight="1">
      <c r="A5" s="54"/>
      <c r="B5" s="29" t="s">
        <v>7</v>
      </c>
      <c r="C5" s="45">
        <f>C7</f>
        <v>1.25</v>
      </c>
      <c r="D5" s="30" t="s">
        <v>22</v>
      </c>
      <c r="E5" s="30"/>
      <c r="F5" s="30"/>
      <c r="G5" s="30"/>
      <c r="H5" s="30"/>
      <c r="I5" s="30"/>
      <c r="J5" s="30"/>
      <c r="K5" s="31"/>
    </row>
    <row r="6" spans="1:11" ht="14" customHeight="1">
      <c r="A6" s="54"/>
      <c r="B6" s="29" t="s">
        <v>9</v>
      </c>
      <c r="C6" s="30" t="s">
        <v>8</v>
      </c>
      <c r="D6" s="30"/>
      <c r="E6" s="30"/>
      <c r="F6" s="30"/>
      <c r="G6" s="30"/>
      <c r="H6" s="30"/>
      <c r="I6" s="30"/>
      <c r="J6" s="30"/>
      <c r="K6" s="31"/>
    </row>
    <row r="7" spans="1:11" ht="14" customHeight="1">
      <c r="A7" s="54"/>
      <c r="B7" s="29" t="s">
        <v>10</v>
      </c>
      <c r="C7" s="45">
        <f>'2. residue info'!$B$3/1000*'2. residue info'!C8/'2. residue info'!C9*1000</f>
        <v>1.25</v>
      </c>
      <c r="D7" s="30" t="s">
        <v>24</v>
      </c>
      <c r="E7" s="32" t="s">
        <v>6</v>
      </c>
      <c r="F7" s="33">
        <f>('2. residue info'!$B$3)/(10^6)*('2. residue info'!C7)*('2. residue info'!C8)*1000</f>
        <v>38.912500000000001</v>
      </c>
      <c r="G7" s="30" t="s">
        <v>23</v>
      </c>
      <c r="H7" s="32" t="str">
        <f>'2. residue info'!C6</f>
        <v>Fmoc-Ala-OH</v>
      </c>
      <c r="I7" s="33">
        <f>'2. residue info'!$B$3/10^6*('2. residue info'!C8-0.1)*'2. residue info'!F7*1000</f>
        <v>46.579400000000007</v>
      </c>
      <c r="J7" s="30" t="s">
        <v>23</v>
      </c>
      <c r="K7" s="31" t="str">
        <f>'2. residue info'!F6</f>
        <v>HATU</v>
      </c>
    </row>
    <row r="8" spans="1:11" ht="14" customHeight="1">
      <c r="A8" s="54"/>
      <c r="B8" s="29"/>
      <c r="C8" s="34">
        <f>'2. residue info'!$B$3/10^6*('2. residue info'!I8*('2. residue info'!C8))*'2. residue info'!I7/'2. residue info'!I9*1000</f>
        <v>27.486413043478262</v>
      </c>
      <c r="D8" s="30" t="s">
        <v>29</v>
      </c>
      <c r="E8" s="30" t="s">
        <v>19</v>
      </c>
      <c r="F8" s="30" t="s">
        <v>83</v>
      </c>
      <c r="G8" s="30"/>
      <c r="H8" s="30"/>
      <c r="I8" s="30"/>
      <c r="J8" s="38">
        <f>'2. residue info'!$B$3/10^6*('2. residue info'!I8*('2. residue info'!C8))/(C7/1000)</f>
        <v>0.2</v>
      </c>
      <c r="K8" s="31" t="s">
        <v>78</v>
      </c>
    </row>
    <row r="9" spans="1:11" ht="14" customHeight="1">
      <c r="A9" s="54"/>
      <c r="B9" s="35" t="s">
        <v>79</v>
      </c>
      <c r="C9" s="36" t="s">
        <v>8</v>
      </c>
      <c r="D9" s="36"/>
      <c r="E9" s="36"/>
      <c r="F9" s="36"/>
      <c r="G9" s="36"/>
      <c r="H9" s="36"/>
      <c r="I9" s="36"/>
      <c r="J9" s="36"/>
      <c r="K9" s="37"/>
    </row>
    <row r="10" spans="1:11" ht="14" customHeight="1">
      <c r="A10" s="54" t="str">
        <f>'2. residue info'!B11</f>
        <v>RESIDUE 2</v>
      </c>
      <c r="B10" s="25" t="s">
        <v>3</v>
      </c>
      <c r="C10" s="26">
        <f>C13</f>
        <v>1.25</v>
      </c>
      <c r="D10" s="27" t="s">
        <v>22</v>
      </c>
      <c r="E10" s="27"/>
      <c r="F10" s="27"/>
      <c r="G10" s="27"/>
      <c r="H10" s="27"/>
      <c r="I10" s="27"/>
      <c r="J10" s="27"/>
      <c r="K10" s="28"/>
    </row>
    <row r="11" spans="1:11" ht="14" customHeight="1">
      <c r="A11" s="54"/>
      <c r="B11" s="29" t="s">
        <v>7</v>
      </c>
      <c r="C11" s="45">
        <f>C13</f>
        <v>1.25</v>
      </c>
      <c r="D11" s="30" t="s">
        <v>22</v>
      </c>
      <c r="E11" s="30"/>
      <c r="F11" s="30"/>
      <c r="G11" s="30"/>
      <c r="H11" s="30"/>
      <c r="I11" s="30"/>
      <c r="J11" s="30"/>
      <c r="K11" s="31"/>
    </row>
    <row r="12" spans="1:11" ht="14" customHeight="1">
      <c r="A12" s="54"/>
      <c r="B12" s="29" t="s">
        <v>9</v>
      </c>
      <c r="C12" s="30" t="s">
        <v>8</v>
      </c>
      <c r="D12" s="30"/>
      <c r="E12" s="30"/>
      <c r="F12" s="30"/>
      <c r="G12" s="30"/>
      <c r="H12" s="30"/>
      <c r="I12" s="30"/>
      <c r="J12" s="30"/>
      <c r="K12" s="31"/>
    </row>
    <row r="13" spans="1:11" ht="14" customHeight="1">
      <c r="A13" s="54"/>
      <c r="B13" s="29" t="s">
        <v>10</v>
      </c>
      <c r="C13" s="45">
        <f>'2. residue info'!$B$3/1000*'2. residue info'!C14/'2. residue info'!C15*1000</f>
        <v>1.25</v>
      </c>
      <c r="D13" s="30" t="s">
        <v>24</v>
      </c>
      <c r="E13" s="32" t="s">
        <v>6</v>
      </c>
      <c r="F13" s="33">
        <f>('2. residue info'!$B$3)/(10^6)*('2. residue info'!C13)*('2. residue info'!C14)*1000</f>
        <v>73.212500000000006</v>
      </c>
      <c r="G13" s="30" t="s">
        <v>23</v>
      </c>
      <c r="H13" s="32" t="str">
        <f>'2. residue info'!C12</f>
        <v>Fmoc-Cys(Trt)-OH</v>
      </c>
      <c r="I13" s="33">
        <f>'2. residue info'!$B$3/10^6*('2. residue info'!C14-0.1)*'2. residue info'!F13*1000</f>
        <v>46.579400000000007</v>
      </c>
      <c r="J13" s="30" t="s">
        <v>23</v>
      </c>
      <c r="K13" s="31" t="str">
        <f>'2. residue info'!F12</f>
        <v>HATU</v>
      </c>
    </row>
    <row r="14" spans="1:11" ht="14" customHeight="1">
      <c r="A14" s="54"/>
      <c r="B14" s="29"/>
      <c r="C14" s="34">
        <f>'2. residue info'!$B$3/10^6*('2. residue info'!I14*('2. residue info'!C14))*'2. residue info'!I13/'2. residue info'!I15*1000</f>
        <v>27.486413043478262</v>
      </c>
      <c r="D14" s="30" t="s">
        <v>29</v>
      </c>
      <c r="E14" s="30" t="s">
        <v>19</v>
      </c>
      <c r="F14" s="30" t="s">
        <v>83</v>
      </c>
      <c r="G14" s="30"/>
      <c r="H14" s="30"/>
      <c r="I14" s="30"/>
      <c r="J14" s="38">
        <f>'2. residue info'!$B$3/10^6*('2. residue info'!I14*('2. residue info'!C14))/(C13/1000)</f>
        <v>0.2</v>
      </c>
      <c r="K14" s="31" t="s">
        <v>78</v>
      </c>
    </row>
    <row r="15" spans="1:11" ht="14" customHeight="1">
      <c r="A15" s="54"/>
      <c r="B15" s="35" t="s">
        <v>79</v>
      </c>
      <c r="C15" s="36" t="s">
        <v>8</v>
      </c>
      <c r="D15" s="36"/>
      <c r="E15" s="36"/>
      <c r="F15" s="36"/>
      <c r="G15" s="36"/>
      <c r="H15" s="36"/>
      <c r="I15" s="36"/>
      <c r="J15" s="36"/>
      <c r="K15" s="37"/>
    </row>
    <row r="16" spans="1:11" ht="14" customHeight="1">
      <c r="A16" s="54" t="str">
        <f>'2. residue info'!B17</f>
        <v>RESIDUE 3</v>
      </c>
      <c r="B16" s="25" t="s">
        <v>3</v>
      </c>
      <c r="C16" s="26">
        <f>C19</f>
        <v>1.25</v>
      </c>
      <c r="D16" s="27" t="s">
        <v>22</v>
      </c>
      <c r="E16" s="27"/>
      <c r="F16" s="27"/>
      <c r="G16" s="27"/>
      <c r="H16" s="27"/>
      <c r="I16" s="27"/>
      <c r="J16" s="27"/>
      <c r="K16" s="28"/>
    </row>
    <row r="17" spans="1:11" ht="14" customHeight="1">
      <c r="A17" s="54"/>
      <c r="B17" s="29" t="s">
        <v>7</v>
      </c>
      <c r="C17" s="45">
        <f>C19</f>
        <v>1.25</v>
      </c>
      <c r="D17" s="30" t="s">
        <v>22</v>
      </c>
      <c r="E17" s="30"/>
      <c r="F17" s="30"/>
      <c r="G17" s="30"/>
      <c r="H17" s="30"/>
      <c r="I17" s="30"/>
      <c r="J17" s="30"/>
      <c r="K17" s="31"/>
    </row>
    <row r="18" spans="1:11" ht="14" customHeight="1">
      <c r="A18" s="54"/>
      <c r="B18" s="29" t="s">
        <v>9</v>
      </c>
      <c r="C18" s="30" t="s">
        <v>8</v>
      </c>
      <c r="D18" s="30"/>
      <c r="E18" s="30"/>
      <c r="F18" s="30"/>
      <c r="G18" s="30"/>
      <c r="H18" s="30"/>
      <c r="I18" s="30"/>
      <c r="J18" s="30"/>
      <c r="K18" s="31"/>
    </row>
    <row r="19" spans="1:11" ht="14" customHeight="1">
      <c r="A19" s="54"/>
      <c r="B19" s="29" t="s">
        <v>10</v>
      </c>
      <c r="C19" s="45">
        <f>'2. residue info'!$B$3/1000*'2. residue info'!C20/'2. residue info'!C21*1000</f>
        <v>1.25</v>
      </c>
      <c r="D19" s="30" t="s">
        <v>24</v>
      </c>
      <c r="E19" s="32" t="s">
        <v>6</v>
      </c>
      <c r="F19" s="33">
        <f>('2. residue info'!$B$3)/(10^6)*('2. residue info'!C19)*('2. residue info'!C20)*1000</f>
        <v>51.4375</v>
      </c>
      <c r="G19" s="30" t="s">
        <v>23</v>
      </c>
      <c r="H19" s="32" t="str">
        <f>'2. residue info'!C18</f>
        <v>Fmoc-Asp(tBu)-OH</v>
      </c>
      <c r="I19" s="33">
        <f>'2. residue info'!$B$3/10^6*('2. residue info'!C20-0.1)*'2. residue info'!F19*1000</f>
        <v>46.579400000000007</v>
      </c>
      <c r="J19" s="30" t="s">
        <v>23</v>
      </c>
      <c r="K19" s="31" t="str">
        <f>'2. residue info'!F18</f>
        <v>HATU</v>
      </c>
    </row>
    <row r="20" spans="1:11" ht="14" customHeight="1">
      <c r="A20" s="54"/>
      <c r="B20" s="29"/>
      <c r="C20" s="34">
        <f>'2. residue info'!$B$3/10^6*('2. residue info'!I20*('2. residue info'!C20))*'2. residue info'!I19/'2. residue info'!I21*1000</f>
        <v>27.486413043478262</v>
      </c>
      <c r="D20" s="30" t="s">
        <v>29</v>
      </c>
      <c r="E20" s="30" t="s">
        <v>19</v>
      </c>
      <c r="F20" s="30" t="s">
        <v>83</v>
      </c>
      <c r="G20" s="30"/>
      <c r="H20" s="30"/>
      <c r="I20" s="30"/>
      <c r="J20" s="38">
        <f>'2. residue info'!$B$3/10^6*('2. residue info'!I20*('2. residue info'!C20))/(C19/1000)</f>
        <v>0.2</v>
      </c>
      <c r="K20" s="31" t="s">
        <v>78</v>
      </c>
    </row>
    <row r="21" spans="1:11" ht="14" customHeight="1">
      <c r="A21" s="54"/>
      <c r="B21" s="35" t="s">
        <v>79</v>
      </c>
      <c r="C21" s="36" t="s">
        <v>8</v>
      </c>
      <c r="D21" s="36"/>
      <c r="E21" s="36"/>
      <c r="F21" s="36"/>
      <c r="G21" s="36"/>
      <c r="H21" s="36"/>
      <c r="I21" s="36"/>
      <c r="J21" s="36"/>
      <c r="K21" s="37"/>
    </row>
    <row r="22" spans="1:11" ht="14" customHeight="1">
      <c r="A22" s="54" t="str">
        <f>'2. residue info'!B23</f>
        <v>RESIDUE 4</v>
      </c>
      <c r="B22" s="25" t="s">
        <v>3</v>
      </c>
      <c r="C22" s="26">
        <f>C25</f>
        <v>1.25</v>
      </c>
      <c r="D22" s="27" t="s">
        <v>22</v>
      </c>
      <c r="E22" s="27"/>
      <c r="F22" s="27"/>
      <c r="G22" s="27"/>
      <c r="H22" s="27"/>
      <c r="I22" s="27"/>
      <c r="J22" s="27"/>
      <c r="K22" s="28"/>
    </row>
    <row r="23" spans="1:11" ht="14" customHeight="1">
      <c r="A23" s="54"/>
      <c r="B23" s="29" t="s">
        <v>7</v>
      </c>
      <c r="C23" s="45">
        <f>C25</f>
        <v>1.25</v>
      </c>
      <c r="D23" s="30" t="s">
        <v>22</v>
      </c>
      <c r="E23" s="30"/>
      <c r="F23" s="30"/>
      <c r="G23" s="30"/>
      <c r="H23" s="30"/>
      <c r="I23" s="30"/>
      <c r="J23" s="30"/>
      <c r="K23" s="31"/>
    </row>
    <row r="24" spans="1:11" ht="14" customHeight="1">
      <c r="A24" s="54"/>
      <c r="B24" s="29" t="s">
        <v>9</v>
      </c>
      <c r="C24" s="30" t="s">
        <v>8</v>
      </c>
      <c r="D24" s="30"/>
      <c r="E24" s="30"/>
      <c r="F24" s="30"/>
      <c r="G24" s="30"/>
      <c r="H24" s="30"/>
      <c r="I24" s="30"/>
      <c r="J24" s="30"/>
      <c r="K24" s="31"/>
    </row>
    <row r="25" spans="1:11" ht="14" customHeight="1">
      <c r="A25" s="54"/>
      <c r="B25" s="29" t="s">
        <v>10</v>
      </c>
      <c r="C25" s="45">
        <f>'2. residue info'!$B$3/1000*'2. residue info'!C26/'2. residue info'!C27*1000</f>
        <v>1.25</v>
      </c>
      <c r="D25" s="30" t="s">
        <v>24</v>
      </c>
      <c r="E25" s="32" t="s">
        <v>6</v>
      </c>
      <c r="F25" s="33">
        <f>('2. residue info'!$B$3)/(10^6)*('2. residue info'!C25)*('2. residue info'!C26)*1000</f>
        <v>53.187500000000007</v>
      </c>
      <c r="G25" s="30" t="s">
        <v>23</v>
      </c>
      <c r="H25" s="32" t="str">
        <f>'2. residue info'!C24</f>
        <v>Fmoc-Glu(tBu)-OH</v>
      </c>
      <c r="I25" s="33">
        <f>'2. residue info'!$B$3/10^6*('2. residue info'!C26-0.1)*'2. residue info'!F25*1000</f>
        <v>46.579400000000007</v>
      </c>
      <c r="J25" s="30" t="s">
        <v>23</v>
      </c>
      <c r="K25" s="31" t="str">
        <f>'2. residue info'!F24</f>
        <v>HATU</v>
      </c>
    </row>
    <row r="26" spans="1:11" ht="14" customHeight="1">
      <c r="A26" s="54"/>
      <c r="B26" s="29"/>
      <c r="C26" s="34">
        <f>'2. residue info'!$B$3/10^6*('2. residue info'!I26*('2. residue info'!C26))*'2. residue info'!I25/'2. residue info'!I27*1000</f>
        <v>27.486413043478262</v>
      </c>
      <c r="D26" s="30" t="s">
        <v>29</v>
      </c>
      <c r="E26" s="30" t="s">
        <v>19</v>
      </c>
      <c r="F26" s="30" t="s">
        <v>83</v>
      </c>
      <c r="G26" s="30"/>
      <c r="H26" s="30"/>
      <c r="I26" s="30"/>
      <c r="J26" s="38">
        <f>'2. residue info'!$B$3/10^6*('2. residue info'!I26*('2. residue info'!C26))/(C25/1000)</f>
        <v>0.2</v>
      </c>
      <c r="K26" s="31" t="s">
        <v>78</v>
      </c>
    </row>
    <row r="27" spans="1:11" ht="14" customHeight="1">
      <c r="A27" s="54"/>
      <c r="B27" s="35" t="s">
        <v>79</v>
      </c>
      <c r="C27" s="36" t="s">
        <v>8</v>
      </c>
      <c r="D27" s="36"/>
      <c r="E27" s="36"/>
      <c r="F27" s="36"/>
      <c r="G27" s="36"/>
      <c r="H27" s="36"/>
      <c r="I27" s="36"/>
      <c r="J27" s="36"/>
      <c r="K27" s="37"/>
    </row>
    <row r="28" spans="1:11" ht="14" customHeight="1">
      <c r="A28" s="54" t="str">
        <f>'2. residue info'!B29</f>
        <v>RESIDUE 5</v>
      </c>
      <c r="B28" s="25" t="s">
        <v>3</v>
      </c>
      <c r="C28" s="26">
        <f>C31</f>
        <v>1.25</v>
      </c>
      <c r="D28" s="27" t="s">
        <v>22</v>
      </c>
      <c r="E28" s="27"/>
      <c r="F28" s="27"/>
      <c r="G28" s="27"/>
      <c r="H28" s="27"/>
      <c r="I28" s="27"/>
      <c r="J28" s="27"/>
      <c r="K28" s="28"/>
    </row>
    <row r="29" spans="1:11" ht="14" customHeight="1">
      <c r="A29" s="54"/>
      <c r="B29" s="29" t="s">
        <v>7</v>
      </c>
      <c r="C29" s="45">
        <f>C31</f>
        <v>1.25</v>
      </c>
      <c r="D29" s="30" t="s">
        <v>22</v>
      </c>
      <c r="E29" s="30"/>
      <c r="F29" s="30"/>
      <c r="G29" s="30"/>
      <c r="H29" s="30"/>
      <c r="I29" s="30"/>
      <c r="J29" s="30"/>
      <c r="K29" s="31"/>
    </row>
    <row r="30" spans="1:11" ht="14" customHeight="1">
      <c r="A30" s="54"/>
      <c r="B30" s="29" t="s">
        <v>9</v>
      </c>
      <c r="C30" s="30" t="s">
        <v>8</v>
      </c>
      <c r="D30" s="30"/>
      <c r="E30" s="30"/>
      <c r="F30" s="30"/>
      <c r="G30" s="30"/>
      <c r="H30" s="30"/>
      <c r="I30" s="30"/>
      <c r="J30" s="30"/>
      <c r="K30" s="31"/>
    </row>
    <row r="31" spans="1:11" ht="14" customHeight="1">
      <c r="A31" s="54"/>
      <c r="B31" s="29" t="s">
        <v>10</v>
      </c>
      <c r="C31" s="45">
        <f>'2. residue info'!$B$3/1000*'2. residue info'!C32/'2. residue info'!C33*1000</f>
        <v>1.25</v>
      </c>
      <c r="D31" s="30" t="s">
        <v>24</v>
      </c>
      <c r="E31" s="32" t="s">
        <v>6</v>
      </c>
      <c r="F31" s="33">
        <f>('2. residue info'!$B$3)/(10^6)*('2. residue info'!C31)*('2. residue info'!C32)*1000</f>
        <v>48.424999999999997</v>
      </c>
      <c r="G31" s="30" t="s">
        <v>23</v>
      </c>
      <c r="H31" s="32" t="str">
        <f>'2. residue info'!C30</f>
        <v>Fmoc-Phe-OH</v>
      </c>
      <c r="I31" s="33">
        <f>'2. residue info'!$B$3/10^6*('2. residue info'!C32-0.1)*'2. residue info'!F31*1000</f>
        <v>46.579400000000007</v>
      </c>
      <c r="J31" s="30" t="s">
        <v>23</v>
      </c>
      <c r="K31" s="31" t="str">
        <f>'2. residue info'!F30</f>
        <v>HATU</v>
      </c>
    </row>
    <row r="32" spans="1:11" ht="14" customHeight="1">
      <c r="A32" s="54"/>
      <c r="B32" s="29"/>
      <c r="C32" s="34">
        <f>'2. residue info'!$B$3/10^6*('2. residue info'!I32*('2. residue info'!C32))*'2. residue info'!I31/'2. residue info'!I33*1000</f>
        <v>27.486413043478262</v>
      </c>
      <c r="D32" s="30" t="s">
        <v>29</v>
      </c>
      <c r="E32" s="30" t="s">
        <v>19</v>
      </c>
      <c r="F32" s="30" t="s">
        <v>83</v>
      </c>
      <c r="G32" s="30"/>
      <c r="H32" s="30"/>
      <c r="I32" s="30"/>
      <c r="J32" s="38">
        <f>'2. residue info'!$B$3/10^6*('2. residue info'!I32*('2. residue info'!C32))/(C31/1000)</f>
        <v>0.2</v>
      </c>
      <c r="K32" s="31" t="s">
        <v>78</v>
      </c>
    </row>
    <row r="33" spans="1:11" ht="14" customHeight="1">
      <c r="A33" s="54"/>
      <c r="B33" s="35" t="s">
        <v>79</v>
      </c>
      <c r="C33" s="36" t="s">
        <v>8</v>
      </c>
      <c r="D33" s="36"/>
      <c r="E33" s="36"/>
      <c r="F33" s="36"/>
      <c r="G33" s="36"/>
      <c r="H33" s="36"/>
      <c r="I33" s="36"/>
      <c r="J33" s="36"/>
      <c r="K33" s="37"/>
    </row>
    <row r="34" spans="1:11" ht="14" customHeight="1">
      <c r="A34" s="54" t="str">
        <f>'2. residue info'!B35</f>
        <v>RESIDUE 6</v>
      </c>
      <c r="B34" s="25" t="s">
        <v>3</v>
      </c>
      <c r="C34" s="26">
        <f>C37</f>
        <v>1.25</v>
      </c>
      <c r="D34" s="27" t="s">
        <v>22</v>
      </c>
      <c r="E34" s="27"/>
      <c r="F34" s="27"/>
      <c r="G34" s="27"/>
      <c r="H34" s="27"/>
      <c r="I34" s="27"/>
      <c r="J34" s="27"/>
      <c r="K34" s="28"/>
    </row>
    <row r="35" spans="1:11" ht="14" customHeight="1">
      <c r="A35" s="54"/>
      <c r="B35" s="29" t="s">
        <v>7</v>
      </c>
      <c r="C35" s="45">
        <f>C37</f>
        <v>1.25</v>
      </c>
      <c r="D35" s="30" t="s">
        <v>22</v>
      </c>
      <c r="E35" s="30"/>
      <c r="F35" s="30"/>
      <c r="G35" s="30"/>
      <c r="H35" s="30"/>
      <c r="I35" s="30"/>
      <c r="J35" s="30"/>
      <c r="K35" s="31"/>
    </row>
    <row r="36" spans="1:11" ht="14" customHeight="1">
      <c r="A36" s="54"/>
      <c r="B36" s="29" t="s">
        <v>9</v>
      </c>
      <c r="C36" s="30" t="s">
        <v>8</v>
      </c>
      <c r="D36" s="30"/>
      <c r="E36" s="30"/>
      <c r="F36" s="30"/>
      <c r="G36" s="30"/>
      <c r="H36" s="30"/>
      <c r="I36" s="30"/>
      <c r="J36" s="30"/>
      <c r="K36" s="31"/>
    </row>
    <row r="37" spans="1:11" ht="14" customHeight="1">
      <c r="A37" s="54"/>
      <c r="B37" s="29" t="s">
        <v>10</v>
      </c>
      <c r="C37" s="45">
        <f>'2. residue info'!$B$3/1000*'2. residue info'!C38/'2. residue info'!C39*1000</f>
        <v>1.25</v>
      </c>
      <c r="D37" s="30" t="s">
        <v>24</v>
      </c>
      <c r="E37" s="32" t="s">
        <v>6</v>
      </c>
      <c r="F37" s="33">
        <f>('2. residue info'!$B$3)/(10^6)*('2. residue info'!C37)*('2. residue info'!C38)*1000</f>
        <v>37.162500000000001</v>
      </c>
      <c r="G37" s="30" t="s">
        <v>23</v>
      </c>
      <c r="H37" s="32" t="str">
        <f>'2. residue info'!C36</f>
        <v>Fmoc-Gly-OH</v>
      </c>
      <c r="I37" s="33">
        <f>'2. residue info'!$B$3/10^6*('2. residue info'!C38-0.1)*'2. residue info'!F37*1000</f>
        <v>46.579400000000007</v>
      </c>
      <c r="J37" s="30" t="s">
        <v>23</v>
      </c>
      <c r="K37" s="31" t="str">
        <f>'2. residue info'!F36</f>
        <v>HATU</v>
      </c>
    </row>
    <row r="38" spans="1:11" ht="14" customHeight="1">
      <c r="A38" s="54"/>
      <c r="B38" s="29"/>
      <c r="C38" s="34">
        <f>'2. residue info'!$B$3/10^6*('2. residue info'!I38*('2. residue info'!C38))*'2. residue info'!I37/'2. residue info'!I39*1000</f>
        <v>27.486413043478262</v>
      </c>
      <c r="D38" s="30" t="s">
        <v>29</v>
      </c>
      <c r="E38" s="30" t="s">
        <v>19</v>
      </c>
      <c r="F38" s="30" t="s">
        <v>83</v>
      </c>
      <c r="G38" s="30"/>
      <c r="H38" s="30"/>
      <c r="I38" s="30"/>
      <c r="J38" s="38">
        <f>'2. residue info'!$B$3/10^6*('2. residue info'!I38*('2. residue info'!C38))/(C37/1000)</f>
        <v>0.2</v>
      </c>
      <c r="K38" s="31" t="s">
        <v>78</v>
      </c>
    </row>
    <row r="39" spans="1:11" ht="14" customHeight="1">
      <c r="A39" s="54"/>
      <c r="B39" s="35" t="s">
        <v>79</v>
      </c>
      <c r="C39" s="36" t="s">
        <v>8</v>
      </c>
      <c r="D39" s="36"/>
      <c r="E39" s="36"/>
      <c r="F39" s="36"/>
      <c r="G39" s="36"/>
      <c r="H39" s="36"/>
      <c r="I39" s="36"/>
      <c r="J39" s="36"/>
      <c r="K39" s="37"/>
    </row>
    <row r="40" spans="1:11" ht="14" customHeight="1">
      <c r="A40" s="54" t="str">
        <f>'2. residue info'!B41</f>
        <v>RESIDUE 7</v>
      </c>
      <c r="B40" s="25" t="s">
        <v>3</v>
      </c>
      <c r="C40" s="26">
        <f>C43</f>
        <v>1.25</v>
      </c>
      <c r="D40" s="27" t="s">
        <v>22</v>
      </c>
      <c r="E40" s="27"/>
      <c r="F40" s="27"/>
      <c r="G40" s="27"/>
      <c r="H40" s="27"/>
      <c r="I40" s="27"/>
      <c r="J40" s="27"/>
      <c r="K40" s="28"/>
    </row>
    <row r="41" spans="1:11" ht="14" customHeight="1">
      <c r="A41" s="54"/>
      <c r="B41" s="29" t="s">
        <v>7</v>
      </c>
      <c r="C41" s="45">
        <f>C43</f>
        <v>1.25</v>
      </c>
      <c r="D41" s="30" t="s">
        <v>22</v>
      </c>
      <c r="E41" s="30"/>
      <c r="F41" s="30"/>
      <c r="G41" s="30"/>
      <c r="H41" s="30"/>
      <c r="I41" s="30"/>
      <c r="J41" s="30"/>
      <c r="K41" s="31"/>
    </row>
    <row r="42" spans="1:11" ht="14" customHeight="1">
      <c r="A42" s="54"/>
      <c r="B42" s="29" t="s">
        <v>9</v>
      </c>
      <c r="C42" s="30" t="s">
        <v>8</v>
      </c>
      <c r="D42" s="30"/>
      <c r="E42" s="30"/>
      <c r="F42" s="30"/>
      <c r="G42" s="30"/>
      <c r="H42" s="30"/>
      <c r="I42" s="30"/>
      <c r="J42" s="30"/>
      <c r="K42" s="31"/>
    </row>
    <row r="43" spans="1:11" ht="14" customHeight="1">
      <c r="A43" s="54"/>
      <c r="B43" s="29" t="s">
        <v>10</v>
      </c>
      <c r="C43" s="45">
        <f>'2. residue info'!$B$3/1000*'2. residue info'!C44/'2. residue info'!C45*1000</f>
        <v>1.25</v>
      </c>
      <c r="D43" s="30" t="s">
        <v>24</v>
      </c>
      <c r="E43" s="32" t="s">
        <v>6</v>
      </c>
      <c r="F43" s="33">
        <f>('2. residue info'!$B$3)/(10^6)*('2. residue info'!C43)*('2. residue info'!C44)*1000</f>
        <v>77.462500000000006</v>
      </c>
      <c r="G43" s="30" t="s">
        <v>23</v>
      </c>
      <c r="H43" s="32" t="str">
        <f>'2. residue info'!C42</f>
        <v>Fmoc-His(Trt)-OH</v>
      </c>
      <c r="I43" s="33">
        <f>'2. residue info'!$B$3/10^6*('2. residue info'!C44-0.1)*'2. residue info'!F43*1000</f>
        <v>46.579400000000007</v>
      </c>
      <c r="J43" s="30" t="s">
        <v>23</v>
      </c>
      <c r="K43" s="31" t="str">
        <f>'2. residue info'!F42</f>
        <v>HATU</v>
      </c>
    </row>
    <row r="44" spans="1:11" ht="14" customHeight="1">
      <c r="A44" s="54"/>
      <c r="B44" s="29"/>
      <c r="C44" s="34">
        <f>'2. residue info'!$B$3/10^6*('2. residue info'!I44*('2. residue info'!C44))*'2. residue info'!I43/'2. residue info'!I45*1000</f>
        <v>27.486413043478262</v>
      </c>
      <c r="D44" s="30" t="s">
        <v>29</v>
      </c>
      <c r="E44" s="30" t="s">
        <v>19</v>
      </c>
      <c r="F44" s="30" t="s">
        <v>83</v>
      </c>
      <c r="G44" s="30"/>
      <c r="H44" s="30"/>
      <c r="I44" s="30"/>
      <c r="J44" s="38">
        <f>'2. residue info'!$B$3/10^6*('2. residue info'!I44*('2. residue info'!C44))/(C43/1000)</f>
        <v>0.2</v>
      </c>
      <c r="K44" s="31" t="s">
        <v>78</v>
      </c>
    </row>
    <row r="45" spans="1:11" ht="14" customHeight="1">
      <c r="A45" s="54"/>
      <c r="B45" s="35" t="s">
        <v>79</v>
      </c>
      <c r="C45" s="36" t="s">
        <v>8</v>
      </c>
      <c r="D45" s="36"/>
      <c r="E45" s="36"/>
      <c r="F45" s="36"/>
      <c r="G45" s="36"/>
      <c r="H45" s="36"/>
      <c r="I45" s="36"/>
      <c r="J45" s="36"/>
      <c r="K45" s="37"/>
    </row>
    <row r="46" spans="1:11" ht="14" customHeight="1">
      <c r="A46" s="54" t="str">
        <f>'2. residue info'!B47</f>
        <v>RESIDUE 8</v>
      </c>
      <c r="B46" s="25" t="s">
        <v>3</v>
      </c>
      <c r="C46" s="26">
        <f>C49</f>
        <v>1.25</v>
      </c>
      <c r="D46" s="27" t="s">
        <v>22</v>
      </c>
      <c r="E46" s="27"/>
      <c r="F46" s="27"/>
      <c r="G46" s="27"/>
      <c r="H46" s="27"/>
      <c r="I46" s="27"/>
      <c r="J46" s="27"/>
      <c r="K46" s="28"/>
    </row>
    <row r="47" spans="1:11" ht="14" customHeight="1">
      <c r="A47" s="54"/>
      <c r="B47" s="29" t="s">
        <v>7</v>
      </c>
      <c r="C47" s="45">
        <f>C49</f>
        <v>1.25</v>
      </c>
      <c r="D47" s="30" t="s">
        <v>22</v>
      </c>
      <c r="E47" s="30"/>
      <c r="F47" s="30"/>
      <c r="G47" s="30"/>
      <c r="H47" s="30"/>
      <c r="I47" s="30"/>
      <c r="J47" s="30"/>
      <c r="K47" s="31"/>
    </row>
    <row r="48" spans="1:11" ht="14" customHeight="1">
      <c r="A48" s="54"/>
      <c r="B48" s="29" t="s">
        <v>9</v>
      </c>
      <c r="C48" s="30" t="s">
        <v>8</v>
      </c>
      <c r="D48" s="30"/>
      <c r="E48" s="30"/>
      <c r="F48" s="30"/>
      <c r="G48" s="30"/>
      <c r="H48" s="30"/>
      <c r="I48" s="30"/>
      <c r="J48" s="30"/>
      <c r="K48" s="31"/>
    </row>
    <row r="49" spans="1:11" ht="14" customHeight="1">
      <c r="A49" s="54"/>
      <c r="B49" s="29" t="s">
        <v>10</v>
      </c>
      <c r="C49" s="45">
        <f>'2. residue info'!$B$3/1000*'2. residue info'!C50/'2. residue info'!C51*1000</f>
        <v>1.25</v>
      </c>
      <c r="D49" s="30" t="s">
        <v>24</v>
      </c>
      <c r="E49" s="32" t="s">
        <v>6</v>
      </c>
      <c r="F49" s="33">
        <f>('2. residue info'!$B$3)/(10^6)*('2. residue info'!C49)*('2. residue info'!C50)*1000</f>
        <v>44.17499999999999</v>
      </c>
      <c r="G49" s="30" t="s">
        <v>23</v>
      </c>
      <c r="H49" s="32" t="str">
        <f>'2. residue info'!C48</f>
        <v>Fmoc-Ile-OH</v>
      </c>
      <c r="I49" s="33">
        <f>'2. residue info'!$B$3/10^6*('2. residue info'!C50-0.1)*'2. residue info'!F49*1000</f>
        <v>46.579400000000007</v>
      </c>
      <c r="J49" s="30" t="s">
        <v>23</v>
      </c>
      <c r="K49" s="31" t="str">
        <f>'2. residue info'!F48</f>
        <v>HATU</v>
      </c>
    </row>
    <row r="50" spans="1:11" ht="14" customHeight="1">
      <c r="A50" s="54"/>
      <c r="B50" s="29"/>
      <c r="C50" s="34">
        <f>'2. residue info'!$B$3/10^6*('2. residue info'!I50*('2. residue info'!C50))*'2. residue info'!I49/'2. residue info'!I51*1000</f>
        <v>27.486413043478262</v>
      </c>
      <c r="D50" s="30" t="s">
        <v>29</v>
      </c>
      <c r="E50" s="30" t="s">
        <v>19</v>
      </c>
      <c r="F50" s="30" t="s">
        <v>83</v>
      </c>
      <c r="G50" s="30"/>
      <c r="H50" s="30"/>
      <c r="I50" s="30"/>
      <c r="J50" s="38">
        <f>'2. residue info'!$B$3/10^6*('2. residue info'!I50*('2. residue info'!C50))/(C49/1000)</f>
        <v>0.2</v>
      </c>
      <c r="K50" s="31" t="s">
        <v>78</v>
      </c>
    </row>
    <row r="51" spans="1:11" ht="14" customHeight="1">
      <c r="A51" s="54"/>
      <c r="B51" s="35" t="s">
        <v>79</v>
      </c>
      <c r="C51" s="36" t="s">
        <v>8</v>
      </c>
      <c r="D51" s="36"/>
      <c r="E51" s="36"/>
      <c r="F51" s="36"/>
      <c r="G51" s="36"/>
      <c r="H51" s="36"/>
      <c r="I51" s="36"/>
      <c r="J51" s="36"/>
      <c r="K51" s="37"/>
    </row>
    <row r="52" spans="1:11" ht="14" customHeight="1">
      <c r="A52" s="54" t="str">
        <f>'2. residue info'!B53</f>
        <v>RESIDUE 9</v>
      </c>
      <c r="B52" s="25" t="s">
        <v>3</v>
      </c>
      <c r="C52" s="26">
        <f>C55</f>
        <v>1.25</v>
      </c>
      <c r="D52" s="27" t="s">
        <v>22</v>
      </c>
      <c r="E52" s="27"/>
      <c r="F52" s="27"/>
      <c r="G52" s="27"/>
      <c r="H52" s="27"/>
      <c r="I52" s="27"/>
      <c r="J52" s="27"/>
      <c r="K52" s="28"/>
    </row>
    <row r="53" spans="1:11" ht="14" customHeight="1">
      <c r="A53" s="54"/>
      <c r="B53" s="29" t="s">
        <v>7</v>
      </c>
      <c r="C53" s="45">
        <f>C55</f>
        <v>1.25</v>
      </c>
      <c r="D53" s="30" t="s">
        <v>22</v>
      </c>
      <c r="E53" s="30"/>
      <c r="F53" s="30"/>
      <c r="G53" s="30"/>
      <c r="H53" s="30"/>
      <c r="I53" s="30"/>
      <c r="J53" s="30"/>
      <c r="K53" s="31"/>
    </row>
    <row r="54" spans="1:11" ht="14" customHeight="1">
      <c r="A54" s="54"/>
      <c r="B54" s="29" t="s">
        <v>9</v>
      </c>
      <c r="C54" s="30" t="s">
        <v>8</v>
      </c>
      <c r="D54" s="30"/>
      <c r="E54" s="30"/>
      <c r="F54" s="30"/>
      <c r="G54" s="30"/>
      <c r="H54" s="30"/>
      <c r="I54" s="30"/>
      <c r="J54" s="30"/>
      <c r="K54" s="31"/>
    </row>
    <row r="55" spans="1:11" ht="14" customHeight="1">
      <c r="A55" s="54"/>
      <c r="B55" s="29" t="s">
        <v>10</v>
      </c>
      <c r="C55" s="45">
        <f>'2. residue info'!$B$3/1000*'2. residue info'!C56/'2. residue info'!C57*1000</f>
        <v>1.25</v>
      </c>
      <c r="D55" s="30" t="s">
        <v>24</v>
      </c>
      <c r="E55" s="32" t="s">
        <v>6</v>
      </c>
      <c r="F55" s="33">
        <f>('2. residue info'!$B$3)/(10^6)*('2. residue info'!C55)*('2. residue info'!C56)*1000</f>
        <v>58.57500000000001</v>
      </c>
      <c r="G55" s="30" t="s">
        <v>23</v>
      </c>
      <c r="H55" s="32" t="str">
        <f>'2. residue info'!C54</f>
        <v>Fmoc-Lys(Boc)-OH</v>
      </c>
      <c r="I55" s="33">
        <f>'2. residue info'!$B$3/10^6*('2. residue info'!C56-0.1)*'2. residue info'!F55*1000</f>
        <v>46.579400000000007</v>
      </c>
      <c r="J55" s="30" t="s">
        <v>23</v>
      </c>
      <c r="K55" s="31" t="str">
        <f>'2. residue info'!F54</f>
        <v>HATU</v>
      </c>
    </row>
    <row r="56" spans="1:11" ht="14" customHeight="1">
      <c r="A56" s="54"/>
      <c r="B56" s="29"/>
      <c r="C56" s="34">
        <f>'2. residue info'!$B$3/10^6*('2. residue info'!I56*('2. residue info'!C56))*'2. residue info'!I55/'2. residue info'!I57*1000</f>
        <v>27.486413043478262</v>
      </c>
      <c r="D56" s="30" t="s">
        <v>29</v>
      </c>
      <c r="E56" s="30" t="s">
        <v>19</v>
      </c>
      <c r="F56" s="30" t="s">
        <v>83</v>
      </c>
      <c r="G56" s="30"/>
      <c r="H56" s="30"/>
      <c r="I56" s="30"/>
      <c r="J56" s="38">
        <f>'2. residue info'!$B$3/10^6*('2. residue info'!I56*('2. residue info'!C56))/(C55/1000)</f>
        <v>0.2</v>
      </c>
      <c r="K56" s="31" t="s">
        <v>78</v>
      </c>
    </row>
    <row r="57" spans="1:11" ht="14" customHeight="1">
      <c r="A57" s="54"/>
      <c r="B57" s="35" t="s">
        <v>79</v>
      </c>
      <c r="C57" s="36" t="s">
        <v>8</v>
      </c>
      <c r="D57" s="36"/>
      <c r="E57" s="36"/>
      <c r="F57" s="36"/>
      <c r="G57" s="36"/>
      <c r="H57" s="36"/>
      <c r="I57" s="36"/>
      <c r="J57" s="36"/>
      <c r="K57" s="37"/>
    </row>
    <row r="58" spans="1:11" ht="14" customHeight="1">
      <c r="A58" s="54" t="str">
        <f>'2. residue info'!B59</f>
        <v>RESIDUE 10</v>
      </c>
      <c r="B58" s="25" t="s">
        <v>3</v>
      </c>
      <c r="C58" s="26">
        <f>C61</f>
        <v>1.25</v>
      </c>
      <c r="D58" s="27" t="s">
        <v>22</v>
      </c>
      <c r="E58" s="27"/>
      <c r="F58" s="27"/>
      <c r="G58" s="27"/>
      <c r="H58" s="27"/>
      <c r="I58" s="27"/>
      <c r="J58" s="27"/>
      <c r="K58" s="28"/>
    </row>
    <row r="59" spans="1:11" ht="14" customHeight="1">
      <c r="A59" s="54"/>
      <c r="B59" s="29" t="s">
        <v>7</v>
      </c>
      <c r="C59" s="45">
        <f>C61</f>
        <v>1.25</v>
      </c>
      <c r="D59" s="30" t="s">
        <v>22</v>
      </c>
      <c r="E59" s="30"/>
      <c r="F59" s="30"/>
      <c r="G59" s="30"/>
      <c r="H59" s="30"/>
      <c r="I59" s="30"/>
      <c r="J59" s="30"/>
      <c r="K59" s="31"/>
    </row>
    <row r="60" spans="1:11" ht="14" customHeight="1">
      <c r="A60" s="54"/>
      <c r="B60" s="29" t="s">
        <v>9</v>
      </c>
      <c r="C60" s="30" t="s">
        <v>8</v>
      </c>
      <c r="D60" s="30"/>
      <c r="E60" s="30"/>
      <c r="F60" s="30"/>
      <c r="G60" s="30"/>
      <c r="H60" s="30"/>
      <c r="I60" s="30"/>
      <c r="J60" s="30"/>
      <c r="K60" s="31"/>
    </row>
    <row r="61" spans="1:11" ht="14" customHeight="1">
      <c r="A61" s="54"/>
      <c r="B61" s="29" t="s">
        <v>10</v>
      </c>
      <c r="C61" s="45">
        <f>'2. residue info'!$B$3/1000*'2. residue info'!C62/'2. residue info'!C63*1000</f>
        <v>1.25</v>
      </c>
      <c r="D61" s="30" t="s">
        <v>24</v>
      </c>
      <c r="E61" s="32" t="s">
        <v>6</v>
      </c>
      <c r="F61" s="33">
        <f>('2. residue info'!$B$3)/(10^6)*('2. residue info'!C61)*('2. residue info'!C62)*1000</f>
        <v>44.17499999999999</v>
      </c>
      <c r="G61" s="30" t="s">
        <v>23</v>
      </c>
      <c r="H61" s="32" t="str">
        <f>'2. residue info'!C60</f>
        <v>Fmoc-Leu-OH</v>
      </c>
      <c r="I61" s="33">
        <f>'2. residue info'!$B$3/10^6*('2. residue info'!C62-0.1)*'2. residue info'!F61*1000</f>
        <v>46.579400000000007</v>
      </c>
      <c r="J61" s="30" t="s">
        <v>23</v>
      </c>
      <c r="K61" s="31" t="str">
        <f>'2. residue info'!F60</f>
        <v>HATU</v>
      </c>
    </row>
    <row r="62" spans="1:11" ht="14" customHeight="1">
      <c r="A62" s="54"/>
      <c r="B62" s="29"/>
      <c r="C62" s="34">
        <f>'2. residue info'!$B$3/10^6*('2. residue info'!I62*('2. residue info'!C62))*'2. residue info'!I61/'2. residue info'!I63*1000</f>
        <v>27.486413043478262</v>
      </c>
      <c r="D62" s="30" t="s">
        <v>29</v>
      </c>
      <c r="E62" s="30" t="s">
        <v>19</v>
      </c>
      <c r="F62" s="30" t="s">
        <v>83</v>
      </c>
      <c r="G62" s="30"/>
      <c r="H62" s="30"/>
      <c r="I62" s="30"/>
      <c r="J62" s="38">
        <f>'2. residue info'!$B$3/10^6*('2. residue info'!I62*('2. residue info'!C62))/(C61/1000)</f>
        <v>0.2</v>
      </c>
      <c r="K62" s="31" t="s">
        <v>78</v>
      </c>
    </row>
    <row r="63" spans="1:11" ht="14" customHeight="1">
      <c r="A63" s="54"/>
      <c r="B63" s="35" t="s">
        <v>79</v>
      </c>
      <c r="C63" s="36" t="s">
        <v>8</v>
      </c>
      <c r="D63" s="36"/>
      <c r="E63" s="36"/>
      <c r="F63" s="36"/>
      <c r="G63" s="36"/>
      <c r="H63" s="36"/>
      <c r="I63" s="36"/>
      <c r="J63" s="36"/>
      <c r="K63" s="37"/>
    </row>
    <row r="64" spans="1:11" ht="14" customHeight="1">
      <c r="A64" s="54" t="str">
        <f>'2. residue info'!B65</f>
        <v>RESIDUE 11</v>
      </c>
      <c r="B64" s="25" t="s">
        <v>3</v>
      </c>
      <c r="C64" s="26">
        <f>C67</f>
        <v>1.25</v>
      </c>
      <c r="D64" s="27" t="s">
        <v>22</v>
      </c>
      <c r="E64" s="27"/>
      <c r="F64" s="27"/>
      <c r="G64" s="27"/>
      <c r="H64" s="27"/>
      <c r="I64" s="27"/>
      <c r="J64" s="27"/>
      <c r="K64" s="28"/>
    </row>
    <row r="65" spans="1:11" ht="14" customHeight="1">
      <c r="A65" s="54"/>
      <c r="B65" s="29" t="s">
        <v>7</v>
      </c>
      <c r="C65" s="45">
        <f>C67</f>
        <v>1.25</v>
      </c>
      <c r="D65" s="30" t="s">
        <v>22</v>
      </c>
      <c r="E65" s="30"/>
      <c r="F65" s="30"/>
      <c r="G65" s="30"/>
      <c r="H65" s="30"/>
      <c r="I65" s="30"/>
      <c r="J65" s="30"/>
      <c r="K65" s="31"/>
    </row>
    <row r="66" spans="1:11" ht="14" customHeight="1">
      <c r="A66" s="54"/>
      <c r="B66" s="29" t="s">
        <v>9</v>
      </c>
      <c r="C66" s="30" t="s">
        <v>8</v>
      </c>
      <c r="D66" s="30"/>
      <c r="E66" s="30"/>
      <c r="F66" s="30"/>
      <c r="G66" s="30"/>
      <c r="H66" s="30"/>
      <c r="I66" s="30"/>
      <c r="J66" s="30"/>
      <c r="K66" s="31"/>
    </row>
    <row r="67" spans="1:11" ht="14" customHeight="1">
      <c r="A67" s="54"/>
      <c r="B67" s="29" t="s">
        <v>10</v>
      </c>
      <c r="C67" s="45">
        <f>'2. residue info'!$B$3/1000*'2. residue info'!C68/'2. residue info'!C69*1000</f>
        <v>1.25</v>
      </c>
      <c r="D67" s="30" t="s">
        <v>24</v>
      </c>
      <c r="E67" s="32" t="s">
        <v>6</v>
      </c>
      <c r="F67" s="33">
        <f>('2. residue info'!$B$3)/(10^6)*('2. residue info'!C67)*('2. residue info'!C68)*1000</f>
        <v>46.437500000000007</v>
      </c>
      <c r="G67" s="30" t="s">
        <v>23</v>
      </c>
      <c r="H67" s="32" t="str">
        <f>'2. residue info'!C66</f>
        <v>Fmoc-Met-OH</v>
      </c>
      <c r="I67" s="33">
        <f>'2. residue info'!$B$3/10^6*('2. residue info'!C68-0.1)*'2. residue info'!F67*1000</f>
        <v>46.579400000000007</v>
      </c>
      <c r="J67" s="30" t="s">
        <v>23</v>
      </c>
      <c r="K67" s="31" t="str">
        <f>'2. residue info'!F66</f>
        <v>HATU</v>
      </c>
    </row>
    <row r="68" spans="1:11" ht="14" customHeight="1">
      <c r="A68" s="54"/>
      <c r="B68" s="29"/>
      <c r="C68" s="34">
        <f>'2. residue info'!$B$3/10^6*('2. residue info'!I68*('2. residue info'!C68))*'2. residue info'!I67/'2. residue info'!I69*1000</f>
        <v>27.486413043478262</v>
      </c>
      <c r="D68" s="30" t="s">
        <v>29</v>
      </c>
      <c r="E68" s="30" t="s">
        <v>19</v>
      </c>
      <c r="F68" s="30" t="s">
        <v>83</v>
      </c>
      <c r="G68" s="30"/>
      <c r="H68" s="30"/>
      <c r="I68" s="30"/>
      <c r="J68" s="38">
        <f>'2. residue info'!$B$3/10^6*('2. residue info'!I68*('2. residue info'!C68))/(C67/1000)</f>
        <v>0.2</v>
      </c>
      <c r="K68" s="31" t="s">
        <v>78</v>
      </c>
    </row>
    <row r="69" spans="1:11" ht="14" customHeight="1">
      <c r="A69" s="54"/>
      <c r="B69" s="35" t="s">
        <v>79</v>
      </c>
      <c r="C69" s="36" t="s">
        <v>8</v>
      </c>
      <c r="D69" s="36"/>
      <c r="E69" s="36"/>
      <c r="F69" s="36"/>
      <c r="G69" s="36"/>
      <c r="H69" s="36"/>
      <c r="I69" s="36"/>
      <c r="J69" s="36"/>
      <c r="K69" s="37"/>
    </row>
    <row r="70" spans="1:11" ht="14" customHeight="1">
      <c r="A70" s="54" t="str">
        <f>'2. residue info'!B71</f>
        <v>RESIDUE 12</v>
      </c>
      <c r="B70" s="25" t="s">
        <v>3</v>
      </c>
      <c r="C70" s="26">
        <f>C73</f>
        <v>1.25</v>
      </c>
      <c r="D70" s="27" t="s">
        <v>22</v>
      </c>
      <c r="E70" s="27"/>
      <c r="F70" s="27"/>
      <c r="G70" s="27"/>
      <c r="H70" s="27"/>
      <c r="I70" s="27"/>
      <c r="J70" s="27"/>
      <c r="K70" s="28"/>
    </row>
    <row r="71" spans="1:11" ht="14" customHeight="1">
      <c r="A71" s="54"/>
      <c r="B71" s="29" t="s">
        <v>7</v>
      </c>
      <c r="C71" s="45">
        <f>C73</f>
        <v>1.25</v>
      </c>
      <c r="D71" s="30" t="s">
        <v>22</v>
      </c>
      <c r="E71" s="30"/>
      <c r="F71" s="30"/>
      <c r="G71" s="30"/>
      <c r="H71" s="30"/>
      <c r="I71" s="30"/>
      <c r="J71" s="30"/>
      <c r="K71" s="31"/>
    </row>
    <row r="72" spans="1:11" ht="14" customHeight="1">
      <c r="A72" s="54"/>
      <c r="B72" s="29" t="s">
        <v>9</v>
      </c>
      <c r="C72" s="30" t="s">
        <v>8</v>
      </c>
      <c r="D72" s="30"/>
      <c r="E72" s="30"/>
      <c r="F72" s="30"/>
      <c r="G72" s="30"/>
      <c r="H72" s="30"/>
      <c r="I72" s="30"/>
      <c r="J72" s="30"/>
      <c r="K72" s="31"/>
    </row>
    <row r="73" spans="1:11" ht="14" customHeight="1">
      <c r="A73" s="54"/>
      <c r="B73" s="29" t="s">
        <v>10</v>
      </c>
      <c r="C73" s="45">
        <f>'2. residue info'!$B$3/1000*'2. residue info'!C74/'2. residue info'!C75*1000</f>
        <v>1.25</v>
      </c>
      <c r="D73" s="30" t="s">
        <v>24</v>
      </c>
      <c r="E73" s="32" t="s">
        <v>6</v>
      </c>
      <c r="F73" s="33">
        <f>('2. residue info'!$B$3)/(10^6)*('2. residue info'!C73)*('2. residue info'!C74)*1000</f>
        <v>74.58750000000002</v>
      </c>
      <c r="G73" s="30" t="s">
        <v>23</v>
      </c>
      <c r="H73" s="32" t="str">
        <f>'2. residue info'!C72</f>
        <v>Fmoc-Asn(Trt)-OH</v>
      </c>
      <c r="I73" s="33">
        <f>'2. residue info'!$B$3/10^6*('2. residue info'!C74-0.1)*'2. residue info'!F73*1000</f>
        <v>46.579400000000007</v>
      </c>
      <c r="J73" s="30" t="s">
        <v>23</v>
      </c>
      <c r="K73" s="31" t="str">
        <f>'2. residue info'!F72</f>
        <v>HATU</v>
      </c>
    </row>
    <row r="74" spans="1:11" ht="14" customHeight="1">
      <c r="A74" s="54"/>
      <c r="B74" s="29"/>
      <c r="C74" s="34">
        <f>'2. residue info'!$B$3/10^6*('2. residue info'!I74*('2. residue info'!C74))*'2. residue info'!I73/'2. residue info'!I75*1000</f>
        <v>27.486413043478262</v>
      </c>
      <c r="D74" s="30" t="s">
        <v>29</v>
      </c>
      <c r="E74" s="30" t="s">
        <v>19</v>
      </c>
      <c r="F74" s="30" t="s">
        <v>83</v>
      </c>
      <c r="G74" s="30"/>
      <c r="H74" s="30"/>
      <c r="I74" s="30"/>
      <c r="J74" s="38">
        <f>'2. residue info'!$B$3/10^6*('2. residue info'!I74*('2. residue info'!C74))/(C73/1000)</f>
        <v>0.2</v>
      </c>
      <c r="K74" s="31" t="s">
        <v>78</v>
      </c>
    </row>
    <row r="75" spans="1:11" ht="14" customHeight="1">
      <c r="A75" s="54"/>
      <c r="B75" s="35" t="s">
        <v>79</v>
      </c>
      <c r="C75" s="36" t="s">
        <v>8</v>
      </c>
      <c r="D75" s="36"/>
      <c r="E75" s="36"/>
      <c r="F75" s="36"/>
      <c r="G75" s="36"/>
      <c r="H75" s="36"/>
      <c r="I75" s="36"/>
      <c r="J75" s="36"/>
      <c r="K75" s="37"/>
    </row>
    <row r="76" spans="1:11" ht="14" customHeight="1">
      <c r="A76" s="54" t="str">
        <f>'2. residue info'!B77</f>
        <v>RESIDUE 13</v>
      </c>
      <c r="B76" s="25" t="s">
        <v>3</v>
      </c>
      <c r="C76" s="26">
        <f>C79</f>
        <v>1.25</v>
      </c>
      <c r="D76" s="27" t="s">
        <v>22</v>
      </c>
      <c r="E76" s="27"/>
      <c r="F76" s="27"/>
      <c r="G76" s="27"/>
      <c r="H76" s="27"/>
      <c r="I76" s="27"/>
      <c r="J76" s="27"/>
      <c r="K76" s="28"/>
    </row>
    <row r="77" spans="1:11" ht="14" customHeight="1">
      <c r="A77" s="54"/>
      <c r="B77" s="29" t="s">
        <v>7</v>
      </c>
      <c r="C77" s="45">
        <f>C79</f>
        <v>1.25</v>
      </c>
      <c r="D77" s="30" t="s">
        <v>22</v>
      </c>
      <c r="E77" s="30"/>
      <c r="F77" s="30"/>
      <c r="G77" s="30"/>
      <c r="H77" s="30"/>
      <c r="I77" s="30"/>
      <c r="J77" s="30"/>
      <c r="K77" s="31"/>
    </row>
    <row r="78" spans="1:11" ht="14" customHeight="1">
      <c r="A78" s="54"/>
      <c r="B78" s="29" t="s">
        <v>9</v>
      </c>
      <c r="C78" s="30" t="s">
        <v>8</v>
      </c>
      <c r="D78" s="30"/>
      <c r="E78" s="30"/>
      <c r="F78" s="30"/>
      <c r="G78" s="30"/>
      <c r="H78" s="30"/>
      <c r="I78" s="30"/>
      <c r="J78" s="30"/>
      <c r="K78" s="31"/>
    </row>
    <row r="79" spans="1:11" ht="14" customHeight="1">
      <c r="A79" s="54"/>
      <c r="B79" s="29" t="s">
        <v>10</v>
      </c>
      <c r="C79" s="45">
        <f>'2. residue info'!$B$3/1000*'2. residue info'!C80/'2. residue info'!C81*1000</f>
        <v>1.25</v>
      </c>
      <c r="D79" s="30" t="s">
        <v>24</v>
      </c>
      <c r="E79" s="32" t="s">
        <v>6</v>
      </c>
      <c r="F79" s="33">
        <f>('2. residue info'!$B$3)/(10^6)*('2. residue info'!C79)*('2. residue info'!C80)*1000</f>
        <v>42.174999999999997</v>
      </c>
      <c r="G79" s="30" t="s">
        <v>23</v>
      </c>
      <c r="H79" s="32" t="str">
        <f>'2. residue info'!C78</f>
        <v>Fmoc-Pro-OH</v>
      </c>
      <c r="I79" s="33">
        <f>'2. residue info'!$B$3/10^6*('2. residue info'!C80-0.1)*'2. residue info'!F79*1000</f>
        <v>46.579400000000007</v>
      </c>
      <c r="J79" s="30" t="s">
        <v>23</v>
      </c>
      <c r="K79" s="31" t="str">
        <f>'2. residue info'!F78</f>
        <v>HATU</v>
      </c>
    </row>
    <row r="80" spans="1:11" ht="14" customHeight="1">
      <c r="A80" s="54"/>
      <c r="B80" s="29"/>
      <c r="C80" s="34">
        <f>'2. residue info'!$B$3/10^6*('2. residue info'!I80*('2. residue info'!C80))*'2. residue info'!I79/'2. residue info'!I81*1000</f>
        <v>27.486413043478262</v>
      </c>
      <c r="D80" s="30" t="s">
        <v>29</v>
      </c>
      <c r="E80" s="30" t="s">
        <v>19</v>
      </c>
      <c r="F80" s="30" t="s">
        <v>83</v>
      </c>
      <c r="G80" s="30"/>
      <c r="H80" s="30"/>
      <c r="I80" s="30"/>
      <c r="J80" s="38">
        <f>'2. residue info'!$B$3/10^6*('2. residue info'!I80*('2. residue info'!C80))/(C79/1000)</f>
        <v>0.2</v>
      </c>
      <c r="K80" s="31" t="s">
        <v>78</v>
      </c>
    </row>
    <row r="81" spans="1:11" ht="14" customHeight="1">
      <c r="A81" s="54"/>
      <c r="B81" s="35" t="s">
        <v>79</v>
      </c>
      <c r="C81" s="36" t="s">
        <v>8</v>
      </c>
      <c r="D81" s="36"/>
      <c r="E81" s="36"/>
      <c r="F81" s="36"/>
      <c r="G81" s="36"/>
      <c r="H81" s="36"/>
      <c r="I81" s="36"/>
      <c r="J81" s="36"/>
      <c r="K81" s="37"/>
    </row>
    <row r="82" spans="1:11" ht="14" customHeight="1">
      <c r="A82" s="54" t="str">
        <f>'2. residue info'!B83</f>
        <v>RESIDUE 14</v>
      </c>
      <c r="B82" s="25" t="s">
        <v>3</v>
      </c>
      <c r="C82" s="26">
        <f>C85</f>
        <v>1.25</v>
      </c>
      <c r="D82" s="27" t="s">
        <v>22</v>
      </c>
      <c r="E82" s="27"/>
      <c r="F82" s="27"/>
      <c r="G82" s="27"/>
      <c r="H82" s="27"/>
      <c r="I82" s="27"/>
      <c r="J82" s="27"/>
      <c r="K82" s="28"/>
    </row>
    <row r="83" spans="1:11" ht="14" customHeight="1">
      <c r="A83" s="54"/>
      <c r="B83" s="29" t="s">
        <v>7</v>
      </c>
      <c r="C83" s="45">
        <f>C85</f>
        <v>1.25</v>
      </c>
      <c r="D83" s="30" t="s">
        <v>22</v>
      </c>
      <c r="E83" s="30"/>
      <c r="F83" s="30"/>
      <c r="G83" s="30"/>
      <c r="H83" s="30"/>
      <c r="I83" s="30"/>
      <c r="J83" s="30"/>
      <c r="K83" s="31"/>
    </row>
    <row r="84" spans="1:11" ht="14" customHeight="1">
      <c r="A84" s="54"/>
      <c r="B84" s="29" t="s">
        <v>9</v>
      </c>
      <c r="C84" s="30" t="s">
        <v>8</v>
      </c>
      <c r="D84" s="30"/>
      <c r="E84" s="30"/>
      <c r="F84" s="30"/>
      <c r="G84" s="30"/>
      <c r="H84" s="30"/>
      <c r="I84" s="30"/>
      <c r="J84" s="30"/>
      <c r="K84" s="31"/>
    </row>
    <row r="85" spans="1:11" ht="14" customHeight="1">
      <c r="A85" s="54"/>
      <c r="B85" s="29" t="s">
        <v>10</v>
      </c>
      <c r="C85" s="45">
        <f>'2. residue info'!$B$3/1000*'2. residue info'!C86/'2. residue info'!C87*1000</f>
        <v>1.25</v>
      </c>
      <c r="D85" s="30" t="s">
        <v>24</v>
      </c>
      <c r="E85" s="32" t="s">
        <v>6</v>
      </c>
      <c r="F85" s="33">
        <f>('2. residue info'!$B$3)/(10^6)*('2. residue info'!C85)*('2. residue info'!C86)*1000</f>
        <v>76.337500000000006</v>
      </c>
      <c r="G85" s="30" t="s">
        <v>23</v>
      </c>
      <c r="H85" s="32" t="str">
        <f>'2. residue info'!C84</f>
        <v>Fmoc-Gln(Trt)-OH</v>
      </c>
      <c r="I85" s="33">
        <f>'2. residue info'!$B$3/10^6*('2. residue info'!C86-0.1)*'2. residue info'!F85*1000</f>
        <v>46.579400000000007</v>
      </c>
      <c r="J85" s="30" t="s">
        <v>23</v>
      </c>
      <c r="K85" s="31" t="str">
        <f>'2. residue info'!F84</f>
        <v>HATU</v>
      </c>
    </row>
    <row r="86" spans="1:11" ht="14" customHeight="1">
      <c r="A86" s="54"/>
      <c r="B86" s="29"/>
      <c r="C86" s="34">
        <f>'2. residue info'!$B$3/10^6*('2. residue info'!I86*('2. residue info'!C86))*'2. residue info'!I85/'2. residue info'!I87*1000</f>
        <v>27.486413043478262</v>
      </c>
      <c r="D86" s="30" t="s">
        <v>29</v>
      </c>
      <c r="E86" s="30" t="s">
        <v>19</v>
      </c>
      <c r="F86" s="30" t="s">
        <v>83</v>
      </c>
      <c r="G86" s="30"/>
      <c r="H86" s="30"/>
      <c r="I86" s="30"/>
      <c r="J86" s="38">
        <f>'2. residue info'!$B$3/10^6*('2. residue info'!I86*('2. residue info'!C86))/(C85/1000)</f>
        <v>0.2</v>
      </c>
      <c r="K86" s="31" t="s">
        <v>78</v>
      </c>
    </row>
    <row r="87" spans="1:11" ht="14" customHeight="1">
      <c r="A87" s="54"/>
      <c r="B87" s="35" t="s">
        <v>79</v>
      </c>
      <c r="C87" s="36" t="s">
        <v>8</v>
      </c>
      <c r="D87" s="36"/>
      <c r="E87" s="36"/>
      <c r="F87" s="36"/>
      <c r="G87" s="36"/>
      <c r="H87" s="36"/>
      <c r="I87" s="36"/>
      <c r="J87" s="36"/>
      <c r="K87" s="37"/>
    </row>
    <row r="88" spans="1:11" ht="14" customHeight="1">
      <c r="A88" s="54" t="str">
        <f>'2. residue info'!B89</f>
        <v>RESIDUE 15</v>
      </c>
      <c r="B88" s="25" t="s">
        <v>3</v>
      </c>
      <c r="C88" s="26">
        <f>C91</f>
        <v>1.25</v>
      </c>
      <c r="D88" s="27" t="s">
        <v>22</v>
      </c>
      <c r="E88" s="27"/>
      <c r="F88" s="27"/>
      <c r="G88" s="27"/>
      <c r="H88" s="27"/>
      <c r="I88" s="27"/>
      <c r="J88" s="27"/>
      <c r="K88" s="28"/>
    </row>
    <row r="89" spans="1:11" ht="14" customHeight="1">
      <c r="A89" s="54"/>
      <c r="B89" s="29" t="s">
        <v>7</v>
      </c>
      <c r="C89" s="45">
        <f>C91</f>
        <v>1.25</v>
      </c>
      <c r="D89" s="30" t="s">
        <v>22</v>
      </c>
      <c r="E89" s="30"/>
      <c r="F89" s="30"/>
      <c r="G89" s="30"/>
      <c r="H89" s="30"/>
      <c r="I89" s="30"/>
      <c r="J89" s="30"/>
      <c r="K89" s="31"/>
    </row>
    <row r="90" spans="1:11" ht="14" customHeight="1">
      <c r="A90" s="54"/>
      <c r="B90" s="29" t="s">
        <v>9</v>
      </c>
      <c r="C90" s="30" t="s">
        <v>8</v>
      </c>
      <c r="D90" s="30"/>
      <c r="E90" s="30"/>
      <c r="F90" s="30"/>
      <c r="G90" s="30"/>
      <c r="H90" s="30"/>
      <c r="I90" s="30"/>
      <c r="J90" s="30"/>
      <c r="K90" s="31"/>
    </row>
    <row r="91" spans="1:11" ht="14" customHeight="1">
      <c r="A91" s="54"/>
      <c r="B91" s="29" t="s">
        <v>10</v>
      </c>
      <c r="C91" s="45">
        <f>'2. residue info'!$B$3/1000*'2. residue info'!C92/'2. residue info'!C93*1000</f>
        <v>1.25</v>
      </c>
      <c r="D91" s="30" t="s">
        <v>24</v>
      </c>
      <c r="E91" s="32" t="s">
        <v>6</v>
      </c>
      <c r="F91" s="33">
        <f>('2. residue info'!$B$3)/(10^6)*('2. residue info'!C91)*('2. residue info'!C92)*1000</f>
        <v>81.096250000000012</v>
      </c>
      <c r="G91" s="30" t="s">
        <v>23</v>
      </c>
      <c r="H91" s="32" t="str">
        <f>'2. residue info'!C90</f>
        <v>Fmoc-Arg(Pbf)-OH</v>
      </c>
      <c r="I91" s="33">
        <f>'2. residue info'!$B$3/10^6*('2. residue info'!C92-0.1)*'2. residue info'!F91*1000</f>
        <v>46.579400000000007</v>
      </c>
      <c r="J91" s="30" t="s">
        <v>23</v>
      </c>
      <c r="K91" s="31" t="str">
        <f>'2. residue info'!F90</f>
        <v>HATU</v>
      </c>
    </row>
    <row r="92" spans="1:11" ht="14" customHeight="1">
      <c r="A92" s="54"/>
      <c r="B92" s="29"/>
      <c r="C92" s="34">
        <f>'2. residue info'!$B$3/10^6*('2. residue info'!I92*('2. residue info'!C92))*'2. residue info'!I91/'2. residue info'!I93*1000</f>
        <v>27.486413043478262</v>
      </c>
      <c r="D92" s="30" t="s">
        <v>29</v>
      </c>
      <c r="E92" s="30" t="s">
        <v>19</v>
      </c>
      <c r="F92" s="30" t="s">
        <v>83</v>
      </c>
      <c r="G92" s="30"/>
      <c r="H92" s="30"/>
      <c r="I92" s="30"/>
      <c r="J92" s="38">
        <f>'2. residue info'!$B$3/10^6*('2. residue info'!I92*('2. residue info'!C92))/(C91/1000)</f>
        <v>0.2</v>
      </c>
      <c r="K92" s="31" t="s">
        <v>78</v>
      </c>
    </row>
    <row r="93" spans="1:11" ht="14" customHeight="1">
      <c r="A93" s="54"/>
      <c r="B93" s="35" t="s">
        <v>79</v>
      </c>
      <c r="C93" s="36" t="s">
        <v>8</v>
      </c>
      <c r="D93" s="36"/>
      <c r="E93" s="36"/>
      <c r="F93" s="36"/>
      <c r="G93" s="36"/>
      <c r="H93" s="36"/>
      <c r="I93" s="36"/>
      <c r="J93" s="36"/>
      <c r="K93" s="37"/>
    </row>
    <row r="94" spans="1:11" ht="14" customHeight="1">
      <c r="A94" s="54" t="str">
        <f>'2. residue info'!B95</f>
        <v>RESIDUE 16</v>
      </c>
      <c r="B94" s="25" t="s">
        <v>3</v>
      </c>
      <c r="C94" s="26">
        <f>C97</f>
        <v>1.25</v>
      </c>
      <c r="D94" s="27" t="s">
        <v>22</v>
      </c>
      <c r="E94" s="27"/>
      <c r="F94" s="27"/>
      <c r="G94" s="27"/>
      <c r="H94" s="27"/>
      <c r="I94" s="27"/>
      <c r="J94" s="27"/>
      <c r="K94" s="28"/>
    </row>
    <row r="95" spans="1:11" ht="14" customHeight="1">
      <c r="A95" s="54"/>
      <c r="B95" s="29" t="s">
        <v>7</v>
      </c>
      <c r="C95" s="45">
        <f>C97</f>
        <v>1.25</v>
      </c>
      <c r="D95" s="30" t="s">
        <v>22</v>
      </c>
      <c r="E95" s="30"/>
      <c r="F95" s="30"/>
      <c r="G95" s="30"/>
      <c r="H95" s="30"/>
      <c r="I95" s="30"/>
      <c r="J95" s="30"/>
      <c r="K95" s="31"/>
    </row>
    <row r="96" spans="1:11" ht="14" customHeight="1">
      <c r="A96" s="54"/>
      <c r="B96" s="29" t="s">
        <v>9</v>
      </c>
      <c r="C96" s="30" t="s">
        <v>8</v>
      </c>
      <c r="D96" s="30"/>
      <c r="E96" s="30"/>
      <c r="F96" s="30"/>
      <c r="G96" s="30"/>
      <c r="H96" s="30"/>
      <c r="I96" s="30"/>
      <c r="J96" s="30"/>
      <c r="K96" s="31"/>
    </row>
    <row r="97" spans="1:11" ht="14" customHeight="1">
      <c r="A97" s="54"/>
      <c r="B97" s="29" t="s">
        <v>10</v>
      </c>
      <c r="C97" s="45">
        <f>'2. residue info'!$B$3/1000*'2. residue info'!C98/'2. residue info'!C99*1000</f>
        <v>1.25</v>
      </c>
      <c r="D97" s="30" t="s">
        <v>24</v>
      </c>
      <c r="E97" s="32" t="s">
        <v>6</v>
      </c>
      <c r="F97" s="33">
        <f>('2. residue info'!$B$3)/(10^6)*('2. residue info'!C97)*('2. residue info'!C98)*1000</f>
        <v>47.924999999999997</v>
      </c>
      <c r="G97" s="30" t="s">
        <v>23</v>
      </c>
      <c r="H97" s="32" t="str">
        <f>'2. residue info'!C96</f>
        <v>Fmoc-Ser(tBu)-OH</v>
      </c>
      <c r="I97" s="33">
        <f>'2. residue info'!$B$3/10^6*('2. residue info'!C98-0.1)*'2. residue info'!F97*1000</f>
        <v>46.579400000000007</v>
      </c>
      <c r="J97" s="30" t="s">
        <v>23</v>
      </c>
      <c r="K97" s="31" t="str">
        <f>'2. residue info'!F96</f>
        <v>HATU</v>
      </c>
    </row>
    <row r="98" spans="1:11" ht="14" customHeight="1">
      <c r="A98" s="54"/>
      <c r="B98" s="29"/>
      <c r="C98" s="34">
        <f>'2. residue info'!$B$3/10^6*('2. residue info'!I98*('2. residue info'!C98))*'2. residue info'!I97/'2. residue info'!I99*1000</f>
        <v>27.486413043478262</v>
      </c>
      <c r="D98" s="30" t="s">
        <v>29</v>
      </c>
      <c r="E98" s="30" t="s">
        <v>19</v>
      </c>
      <c r="F98" s="30" t="s">
        <v>83</v>
      </c>
      <c r="G98" s="30"/>
      <c r="H98" s="30"/>
      <c r="I98" s="30"/>
      <c r="J98" s="38">
        <f>'2. residue info'!$B$3/10^6*('2. residue info'!I98*('2. residue info'!C98))/(C97/1000)</f>
        <v>0.2</v>
      </c>
      <c r="K98" s="31" t="s">
        <v>78</v>
      </c>
    </row>
    <row r="99" spans="1:11" ht="14" customHeight="1">
      <c r="A99" s="54"/>
      <c r="B99" s="35" t="s">
        <v>79</v>
      </c>
      <c r="C99" s="36" t="s">
        <v>8</v>
      </c>
      <c r="D99" s="36"/>
      <c r="E99" s="36"/>
      <c r="F99" s="36"/>
      <c r="G99" s="36"/>
      <c r="H99" s="36"/>
      <c r="I99" s="36"/>
      <c r="J99" s="36"/>
      <c r="K99" s="37"/>
    </row>
    <row r="100" spans="1:11" ht="14" customHeight="1">
      <c r="A100" s="54" t="str">
        <f>'2. residue info'!B101</f>
        <v>RESIDUE 17</v>
      </c>
      <c r="B100" s="25" t="s">
        <v>3</v>
      </c>
      <c r="C100" s="26">
        <f>C103</f>
        <v>1.25</v>
      </c>
      <c r="D100" s="27" t="s">
        <v>22</v>
      </c>
      <c r="E100" s="27"/>
      <c r="F100" s="27"/>
      <c r="G100" s="27"/>
      <c r="H100" s="27"/>
      <c r="I100" s="27"/>
      <c r="J100" s="27"/>
      <c r="K100" s="28"/>
    </row>
    <row r="101" spans="1:11" ht="14" customHeight="1">
      <c r="A101" s="54"/>
      <c r="B101" s="29" t="s">
        <v>7</v>
      </c>
      <c r="C101" s="45">
        <f>C103</f>
        <v>1.25</v>
      </c>
      <c r="D101" s="30" t="s">
        <v>22</v>
      </c>
      <c r="E101" s="30"/>
      <c r="F101" s="30"/>
      <c r="G101" s="30"/>
      <c r="H101" s="30"/>
      <c r="I101" s="30"/>
      <c r="J101" s="30"/>
      <c r="K101" s="31"/>
    </row>
    <row r="102" spans="1:11" ht="14" customHeight="1">
      <c r="A102" s="54"/>
      <c r="B102" s="29" t="s">
        <v>9</v>
      </c>
      <c r="C102" s="30" t="s">
        <v>8</v>
      </c>
      <c r="D102" s="30"/>
      <c r="E102" s="30"/>
      <c r="F102" s="30"/>
      <c r="G102" s="30"/>
      <c r="H102" s="30"/>
      <c r="I102" s="30"/>
      <c r="J102" s="30"/>
      <c r="K102" s="31"/>
    </row>
    <row r="103" spans="1:11" ht="14" customHeight="1">
      <c r="A103" s="54"/>
      <c r="B103" s="29" t="s">
        <v>10</v>
      </c>
      <c r="C103" s="45">
        <f>'2. residue info'!$B$3/1000*'2. residue info'!C104/'2. residue info'!C105*1000</f>
        <v>1.25</v>
      </c>
      <c r="D103" s="30" t="s">
        <v>24</v>
      </c>
      <c r="E103" s="32" t="s">
        <v>6</v>
      </c>
      <c r="F103" s="33">
        <f>('2. residue info'!$B$3)/(10^6)*('2. residue info'!C103)*('2. residue info'!C104)*1000</f>
        <v>49.6875</v>
      </c>
      <c r="G103" s="30" t="s">
        <v>23</v>
      </c>
      <c r="H103" s="32" t="str">
        <f>'2. residue info'!C102</f>
        <v>Fmoc-Thr(tBu)-OH</v>
      </c>
      <c r="I103" s="33">
        <f>'2. residue info'!$B$3/10^6*('2. residue info'!C104-0.1)*'2. residue info'!F103*1000</f>
        <v>46.579400000000007</v>
      </c>
      <c r="J103" s="30" t="s">
        <v>23</v>
      </c>
      <c r="K103" s="31" t="str">
        <f>'2. residue info'!F102</f>
        <v>HATU</v>
      </c>
    </row>
    <row r="104" spans="1:11" ht="14" customHeight="1">
      <c r="A104" s="54"/>
      <c r="B104" s="29"/>
      <c r="C104" s="34">
        <f>'2. residue info'!$B$3/10^6*('2. residue info'!I104*('2. residue info'!C104))*'2. residue info'!I103/'2. residue info'!I105*1000</f>
        <v>27.486413043478262</v>
      </c>
      <c r="D104" s="30" t="s">
        <v>29</v>
      </c>
      <c r="E104" s="30" t="s">
        <v>19</v>
      </c>
      <c r="F104" s="30" t="s">
        <v>83</v>
      </c>
      <c r="G104" s="30"/>
      <c r="H104" s="30"/>
      <c r="I104" s="30"/>
      <c r="J104" s="38">
        <f>'2. residue info'!$B$3/10^6*('2. residue info'!I104*('2. residue info'!C104))/(C103/1000)</f>
        <v>0.2</v>
      </c>
      <c r="K104" s="31" t="s">
        <v>78</v>
      </c>
    </row>
    <row r="105" spans="1:11" ht="14" customHeight="1">
      <c r="A105" s="54"/>
      <c r="B105" s="35" t="s">
        <v>79</v>
      </c>
      <c r="C105" s="36" t="s">
        <v>8</v>
      </c>
      <c r="D105" s="36"/>
      <c r="E105" s="36"/>
      <c r="F105" s="36"/>
      <c r="G105" s="36"/>
      <c r="H105" s="36"/>
      <c r="I105" s="36"/>
      <c r="J105" s="36"/>
      <c r="K105" s="37"/>
    </row>
    <row r="106" spans="1:11" ht="14" customHeight="1">
      <c r="A106" s="54" t="str">
        <f>'2. residue info'!B107</f>
        <v>RESIDUE 18</v>
      </c>
      <c r="B106" s="25" t="s">
        <v>3</v>
      </c>
      <c r="C106" s="26">
        <f>C109</f>
        <v>1.25</v>
      </c>
      <c r="D106" s="27" t="s">
        <v>22</v>
      </c>
      <c r="E106" s="27"/>
      <c r="F106" s="27"/>
      <c r="G106" s="27"/>
      <c r="H106" s="27"/>
      <c r="I106" s="27"/>
      <c r="J106" s="27"/>
      <c r="K106" s="28"/>
    </row>
    <row r="107" spans="1:11" ht="14" customHeight="1">
      <c r="A107" s="54"/>
      <c r="B107" s="29" t="s">
        <v>7</v>
      </c>
      <c r="C107" s="45">
        <f>C109</f>
        <v>1.25</v>
      </c>
      <c r="D107" s="30" t="s">
        <v>22</v>
      </c>
      <c r="E107" s="30"/>
      <c r="F107" s="30"/>
      <c r="G107" s="30"/>
      <c r="H107" s="30"/>
      <c r="I107" s="30"/>
      <c r="J107" s="30"/>
      <c r="K107" s="31"/>
    </row>
    <row r="108" spans="1:11" ht="14" customHeight="1">
      <c r="A108" s="54"/>
      <c r="B108" s="29" t="s">
        <v>9</v>
      </c>
      <c r="C108" s="30" t="s">
        <v>8</v>
      </c>
      <c r="D108" s="30"/>
      <c r="E108" s="30"/>
      <c r="F108" s="30"/>
      <c r="G108" s="30"/>
      <c r="H108" s="30"/>
      <c r="I108" s="30"/>
      <c r="J108" s="30"/>
      <c r="K108" s="31"/>
    </row>
    <row r="109" spans="1:11" ht="14" customHeight="1">
      <c r="A109" s="54"/>
      <c r="B109" s="29" t="s">
        <v>10</v>
      </c>
      <c r="C109" s="45">
        <f>'2. residue info'!$B$3/1000*'2. residue info'!C110/'2. residue info'!C111*1000</f>
        <v>1.25</v>
      </c>
      <c r="D109" s="30" t="s">
        <v>24</v>
      </c>
      <c r="E109" s="32" t="s">
        <v>6</v>
      </c>
      <c r="F109" s="33">
        <f>('2. residue info'!$B$3)/(10^6)*('2. residue info'!C109)*('2. residue info'!C110)*1000</f>
        <v>42.424999999999997</v>
      </c>
      <c r="G109" s="30" t="s">
        <v>23</v>
      </c>
      <c r="H109" s="32" t="str">
        <f>'2. residue info'!C108</f>
        <v>Fmoc-Val-OH</v>
      </c>
      <c r="I109" s="33">
        <f>'2. residue info'!$B$3/10^6*('2. residue info'!C110-0.1)*'2. residue info'!F109*1000</f>
        <v>46.579400000000007</v>
      </c>
      <c r="J109" s="30" t="s">
        <v>23</v>
      </c>
      <c r="K109" s="31" t="str">
        <f>'2. residue info'!F108</f>
        <v>HATU</v>
      </c>
    </row>
    <row r="110" spans="1:11" ht="14" customHeight="1">
      <c r="A110" s="54"/>
      <c r="B110" s="29"/>
      <c r="C110" s="34">
        <f>'2. residue info'!$B$3/10^6*('2. residue info'!I110*('2. residue info'!C110))*'2. residue info'!I109/'2. residue info'!I111*1000</f>
        <v>27.486413043478262</v>
      </c>
      <c r="D110" s="30" t="s">
        <v>29</v>
      </c>
      <c r="E110" s="30" t="s">
        <v>19</v>
      </c>
      <c r="F110" s="30" t="s">
        <v>83</v>
      </c>
      <c r="G110" s="30"/>
      <c r="H110" s="30"/>
      <c r="I110" s="30"/>
      <c r="J110" s="38">
        <f>'2. residue info'!$B$3/10^6*('2. residue info'!I110*('2. residue info'!C110))/(C109/1000)</f>
        <v>0.2</v>
      </c>
      <c r="K110" s="31" t="s">
        <v>78</v>
      </c>
    </row>
    <row r="111" spans="1:11" ht="14" customHeight="1">
      <c r="A111" s="54"/>
      <c r="B111" s="35" t="s">
        <v>79</v>
      </c>
      <c r="C111" s="36" t="s">
        <v>8</v>
      </c>
      <c r="D111" s="36"/>
      <c r="E111" s="36"/>
      <c r="F111" s="36"/>
      <c r="G111" s="36"/>
      <c r="H111" s="36"/>
      <c r="I111" s="36"/>
      <c r="J111" s="36"/>
      <c r="K111" s="37"/>
    </row>
    <row r="112" spans="1:11" ht="14" customHeight="1">
      <c r="A112" s="54" t="str">
        <f>'2. residue info'!B113</f>
        <v>RESIDUE 19</v>
      </c>
      <c r="B112" s="25" t="s">
        <v>3</v>
      </c>
      <c r="C112" s="26">
        <f>C115</f>
        <v>1.25</v>
      </c>
      <c r="D112" s="27" t="s">
        <v>22</v>
      </c>
      <c r="E112" s="27"/>
      <c r="F112" s="27"/>
      <c r="G112" s="27"/>
      <c r="H112" s="27"/>
      <c r="I112" s="27"/>
      <c r="J112" s="27"/>
      <c r="K112" s="28"/>
    </row>
    <row r="113" spans="1:11" ht="14" customHeight="1">
      <c r="A113" s="54"/>
      <c r="B113" s="29" t="s">
        <v>7</v>
      </c>
      <c r="C113" s="45">
        <f>C115</f>
        <v>1.25</v>
      </c>
      <c r="D113" s="30" t="s">
        <v>22</v>
      </c>
      <c r="E113" s="30"/>
      <c r="F113" s="30"/>
      <c r="G113" s="30"/>
      <c r="H113" s="30"/>
      <c r="I113" s="30"/>
      <c r="J113" s="30"/>
      <c r="K113" s="31"/>
    </row>
    <row r="114" spans="1:11" ht="14" customHeight="1">
      <c r="A114" s="54"/>
      <c r="B114" s="29" t="s">
        <v>9</v>
      </c>
      <c r="C114" s="30" t="s">
        <v>8</v>
      </c>
      <c r="D114" s="30"/>
      <c r="E114" s="30"/>
      <c r="F114" s="30"/>
      <c r="G114" s="30"/>
      <c r="H114" s="30"/>
      <c r="I114" s="30"/>
      <c r="J114" s="30"/>
      <c r="K114" s="31"/>
    </row>
    <row r="115" spans="1:11" ht="14" customHeight="1">
      <c r="A115" s="54"/>
      <c r="B115" s="29" t="s">
        <v>10</v>
      </c>
      <c r="C115" s="45">
        <f>'2. residue info'!$B$3/1000*'2. residue info'!C116/'2. residue info'!C117*1000</f>
        <v>1.25</v>
      </c>
      <c r="D115" s="30" t="s">
        <v>24</v>
      </c>
      <c r="E115" s="32" t="s">
        <v>6</v>
      </c>
      <c r="F115" s="33">
        <f>('2. residue info'!$B$3)/(10^6)*('2. residue info'!C115)*('2. residue info'!C116)*1000</f>
        <v>51.4375</v>
      </c>
      <c r="G115" s="30" t="s">
        <v>23</v>
      </c>
      <c r="H115" s="32" t="str">
        <f>'2. residue info'!C114</f>
        <v>Fmoc-Trp(Boc)-OH</v>
      </c>
      <c r="I115" s="33">
        <f>'2. residue info'!$B$3/10^6*('2. residue info'!C116-0.1)*'2. residue info'!F115*1000</f>
        <v>46.579400000000007</v>
      </c>
      <c r="J115" s="30" t="s">
        <v>23</v>
      </c>
      <c r="K115" s="31" t="str">
        <f>'2. residue info'!F114</f>
        <v>HATU</v>
      </c>
    </row>
    <row r="116" spans="1:11" ht="14" customHeight="1">
      <c r="A116" s="54"/>
      <c r="B116" s="29"/>
      <c r="C116" s="34">
        <f>'2. residue info'!$B$3/10^6*('2. residue info'!I116*('2. residue info'!C116))*'2. residue info'!I115/'2. residue info'!I117*1000</f>
        <v>27.486413043478262</v>
      </c>
      <c r="D116" s="30" t="s">
        <v>29</v>
      </c>
      <c r="E116" s="30" t="s">
        <v>19</v>
      </c>
      <c r="F116" s="30" t="s">
        <v>83</v>
      </c>
      <c r="G116" s="30"/>
      <c r="H116" s="30"/>
      <c r="I116" s="30"/>
      <c r="J116" s="38">
        <f>'2. residue info'!$B$3/10^6*('2. residue info'!I116*('2. residue info'!C116))/(C115/1000)</f>
        <v>0.2</v>
      </c>
      <c r="K116" s="31" t="s">
        <v>78</v>
      </c>
    </row>
    <row r="117" spans="1:11" ht="14" customHeight="1">
      <c r="A117" s="54"/>
      <c r="B117" s="35" t="s">
        <v>79</v>
      </c>
      <c r="C117" s="36" t="s">
        <v>8</v>
      </c>
      <c r="D117" s="36"/>
      <c r="E117" s="36"/>
      <c r="F117" s="36"/>
      <c r="G117" s="36"/>
      <c r="H117" s="36"/>
      <c r="I117" s="36"/>
      <c r="J117" s="36"/>
      <c r="K117" s="37"/>
    </row>
    <row r="118" spans="1:11" ht="14" customHeight="1">
      <c r="A118" s="54" t="str">
        <f>'2. residue info'!B119</f>
        <v>RESIDUE 20</v>
      </c>
      <c r="B118" s="25" t="s">
        <v>3</v>
      </c>
      <c r="C118" s="26">
        <f>C121</f>
        <v>1.25</v>
      </c>
      <c r="D118" s="27" t="s">
        <v>22</v>
      </c>
      <c r="E118" s="27"/>
      <c r="F118" s="27"/>
      <c r="G118" s="27"/>
      <c r="H118" s="27"/>
      <c r="I118" s="27"/>
      <c r="J118" s="27"/>
      <c r="K118" s="28"/>
    </row>
    <row r="119" spans="1:11" ht="14" customHeight="1">
      <c r="A119" s="54"/>
      <c r="B119" s="29" t="s">
        <v>7</v>
      </c>
      <c r="C119" s="45">
        <f>C121</f>
        <v>1.25</v>
      </c>
      <c r="D119" s="30" t="s">
        <v>22</v>
      </c>
      <c r="E119" s="30"/>
      <c r="F119" s="30"/>
      <c r="G119" s="30"/>
      <c r="H119" s="30"/>
      <c r="I119" s="30"/>
      <c r="J119" s="30"/>
      <c r="K119" s="31"/>
    </row>
    <row r="120" spans="1:11" ht="14" customHeight="1">
      <c r="A120" s="54"/>
      <c r="B120" s="29" t="s">
        <v>9</v>
      </c>
      <c r="C120" s="30" t="s">
        <v>8</v>
      </c>
      <c r="D120" s="30"/>
      <c r="E120" s="30"/>
      <c r="F120" s="30"/>
      <c r="G120" s="30"/>
      <c r="H120" s="30"/>
      <c r="I120" s="30"/>
      <c r="J120" s="30"/>
      <c r="K120" s="31"/>
    </row>
    <row r="121" spans="1:11" ht="14" customHeight="1">
      <c r="A121" s="54"/>
      <c r="B121" s="29" t="s">
        <v>10</v>
      </c>
      <c r="C121" s="45">
        <f>'2. residue info'!$B$3/1000*'2. residue info'!C122/'2. residue info'!C123*1000</f>
        <v>1.25</v>
      </c>
      <c r="D121" s="30" t="s">
        <v>24</v>
      </c>
      <c r="E121" s="32" t="s">
        <v>6</v>
      </c>
      <c r="F121" s="33">
        <f>('2. residue info'!$B$3)/(10^6)*('2. residue info'!C121)*('2. residue info'!C122)*1000</f>
        <v>57.4375</v>
      </c>
      <c r="G121" s="30" t="s">
        <v>23</v>
      </c>
      <c r="H121" s="32" t="str">
        <f>'2. residue info'!C120</f>
        <v>Fmoc-Tyr(tBu)-OH</v>
      </c>
      <c r="I121" s="33">
        <f>'2. residue info'!$B$3/10^6*('2. residue info'!C122-0.1)*'2. residue info'!F121*1000</f>
        <v>46.579400000000007</v>
      </c>
      <c r="J121" s="30" t="s">
        <v>23</v>
      </c>
      <c r="K121" s="31" t="str">
        <f>'2. residue info'!F120</f>
        <v>HATU</v>
      </c>
    </row>
    <row r="122" spans="1:11" ht="14" customHeight="1">
      <c r="A122" s="54"/>
      <c r="B122" s="29"/>
      <c r="C122" s="34">
        <f>'2. residue info'!$B$3/10^6*('2. residue info'!I122*('2. residue info'!C122))*'2. residue info'!I121/'2. residue info'!I123*1000</f>
        <v>27.486413043478262</v>
      </c>
      <c r="D122" s="30" t="s">
        <v>29</v>
      </c>
      <c r="E122" s="30" t="s">
        <v>19</v>
      </c>
      <c r="F122" s="30" t="s">
        <v>83</v>
      </c>
      <c r="G122" s="30"/>
      <c r="H122" s="30"/>
      <c r="I122" s="30"/>
      <c r="J122" s="38">
        <f>'2. residue info'!$B$3/10^6*('2. residue info'!I122*('2. residue info'!C122))/(C121/1000)</f>
        <v>0.2</v>
      </c>
      <c r="K122" s="31" t="s">
        <v>78</v>
      </c>
    </row>
    <row r="123" spans="1:11" ht="14" customHeight="1">
      <c r="A123" s="54"/>
      <c r="B123" s="35" t="s">
        <v>79</v>
      </c>
      <c r="C123" s="36" t="s">
        <v>8</v>
      </c>
      <c r="D123" s="36"/>
      <c r="E123" s="36"/>
      <c r="F123" s="36"/>
      <c r="G123" s="36"/>
      <c r="H123" s="36"/>
      <c r="I123" s="36"/>
      <c r="J123" s="36"/>
      <c r="K123" s="37"/>
    </row>
    <row r="124" spans="1:11" ht="14" customHeight="1">
      <c r="A124" s="54" t="str">
        <f>'2. residue info'!B125</f>
        <v>RESIDUE 21</v>
      </c>
      <c r="B124" s="25" t="s">
        <v>3</v>
      </c>
      <c r="C124" s="26">
        <f>C127</f>
        <v>1.25</v>
      </c>
      <c r="D124" s="27" t="s">
        <v>22</v>
      </c>
      <c r="E124" s="27"/>
      <c r="F124" s="27"/>
      <c r="G124" s="27"/>
      <c r="H124" s="27"/>
      <c r="I124" s="27"/>
      <c r="J124" s="27"/>
      <c r="K124" s="28"/>
    </row>
    <row r="125" spans="1:11" ht="14" customHeight="1">
      <c r="A125" s="54"/>
      <c r="B125" s="29" t="s">
        <v>7</v>
      </c>
      <c r="C125" s="45">
        <f>C127</f>
        <v>1.25</v>
      </c>
      <c r="D125" s="30" t="s">
        <v>22</v>
      </c>
      <c r="E125" s="30"/>
      <c r="F125" s="30"/>
      <c r="G125" s="30"/>
      <c r="H125" s="30"/>
      <c r="I125" s="30"/>
      <c r="J125" s="30"/>
      <c r="K125" s="31"/>
    </row>
    <row r="126" spans="1:11" ht="14" customHeight="1">
      <c r="A126" s="54"/>
      <c r="B126" s="29" t="s">
        <v>9</v>
      </c>
      <c r="C126" s="30" t="s">
        <v>8</v>
      </c>
      <c r="D126" s="30"/>
      <c r="E126" s="30"/>
      <c r="F126" s="30"/>
      <c r="G126" s="30"/>
      <c r="H126" s="30"/>
      <c r="I126" s="30"/>
      <c r="J126" s="30"/>
      <c r="K126" s="31"/>
    </row>
    <row r="127" spans="1:11" ht="14" customHeight="1">
      <c r="A127" s="54"/>
      <c r="B127" s="29" t="s">
        <v>10</v>
      </c>
      <c r="C127" s="45">
        <f>'2. residue info'!$B$3/1000*'2. residue info'!C128/'2. residue info'!C129*1000</f>
        <v>1.25</v>
      </c>
      <c r="D127" s="30" t="s">
        <v>24</v>
      </c>
      <c r="E127" s="32" t="s">
        <v>6</v>
      </c>
      <c r="F127" s="33">
        <f>('2. residue info'!$B$3)/(10^6)*('2. residue info'!C127)*('2. residue info'!C128)*1000</f>
        <v>38.912500000000001</v>
      </c>
      <c r="G127" s="30" t="s">
        <v>23</v>
      </c>
      <c r="H127" s="32" t="str">
        <f>'2. residue info'!C126</f>
        <v>Fmoc-Ala-OH</v>
      </c>
      <c r="I127" s="33">
        <f>'2. residue info'!$B$3/10^6*('2. residue info'!C128-0.1)*'2. residue info'!F127*1000</f>
        <v>46.579400000000007</v>
      </c>
      <c r="J127" s="30" t="s">
        <v>23</v>
      </c>
      <c r="K127" s="31" t="str">
        <f>'2. residue info'!F126</f>
        <v>HATU</v>
      </c>
    </row>
    <row r="128" spans="1:11" ht="14" customHeight="1">
      <c r="A128" s="54"/>
      <c r="B128" s="29"/>
      <c r="C128" s="34">
        <f>'2. residue info'!$B$3/10^6*('2. residue info'!I128*('2. residue info'!C128))*'2. residue info'!I127/'2. residue info'!I129*1000</f>
        <v>27.486413043478262</v>
      </c>
      <c r="D128" s="30" t="s">
        <v>29</v>
      </c>
      <c r="E128" s="30" t="s">
        <v>19</v>
      </c>
      <c r="F128" s="30" t="s">
        <v>83</v>
      </c>
      <c r="G128" s="30"/>
      <c r="H128" s="30"/>
      <c r="I128" s="30"/>
      <c r="J128" s="38">
        <f>'2. residue info'!$B$3/10^6*('2. residue info'!I128*('2. residue info'!C128))/(C127/1000)</f>
        <v>0.2</v>
      </c>
      <c r="K128" s="31" t="s">
        <v>78</v>
      </c>
    </row>
    <row r="129" spans="1:11" ht="14" customHeight="1">
      <c r="A129" s="54"/>
      <c r="B129" s="35" t="s">
        <v>79</v>
      </c>
      <c r="C129" s="36" t="s">
        <v>8</v>
      </c>
      <c r="D129" s="36"/>
      <c r="E129" s="36"/>
      <c r="F129" s="36"/>
      <c r="G129" s="36"/>
      <c r="H129" s="36"/>
      <c r="I129" s="36"/>
      <c r="J129" s="36"/>
      <c r="K129" s="37"/>
    </row>
    <row r="130" spans="1:11" ht="14" customHeight="1">
      <c r="A130" s="54" t="str">
        <f>'2. residue info'!B131</f>
        <v>RESIDUE 22</v>
      </c>
      <c r="B130" s="25" t="s">
        <v>3</v>
      </c>
      <c r="C130" s="26">
        <f>C133</f>
        <v>1.25</v>
      </c>
      <c r="D130" s="27" t="s">
        <v>22</v>
      </c>
      <c r="E130" s="27"/>
      <c r="F130" s="27"/>
      <c r="G130" s="27"/>
      <c r="H130" s="27"/>
      <c r="I130" s="27"/>
      <c r="J130" s="27"/>
      <c r="K130" s="28"/>
    </row>
    <row r="131" spans="1:11" ht="14" customHeight="1">
      <c r="A131" s="54"/>
      <c r="B131" s="29" t="s">
        <v>7</v>
      </c>
      <c r="C131" s="45">
        <f>C133</f>
        <v>1.25</v>
      </c>
      <c r="D131" s="30" t="s">
        <v>22</v>
      </c>
      <c r="E131" s="30"/>
      <c r="F131" s="30"/>
      <c r="G131" s="30"/>
      <c r="H131" s="30"/>
      <c r="I131" s="30"/>
      <c r="J131" s="30"/>
      <c r="K131" s="31"/>
    </row>
    <row r="132" spans="1:11" ht="14" customHeight="1">
      <c r="A132" s="54"/>
      <c r="B132" s="29" t="s">
        <v>9</v>
      </c>
      <c r="C132" s="30" t="s">
        <v>8</v>
      </c>
      <c r="D132" s="30"/>
      <c r="E132" s="30"/>
      <c r="F132" s="30"/>
      <c r="G132" s="30"/>
      <c r="H132" s="30"/>
      <c r="I132" s="30"/>
      <c r="J132" s="30"/>
      <c r="K132" s="31"/>
    </row>
    <row r="133" spans="1:11" ht="14" customHeight="1">
      <c r="A133" s="54"/>
      <c r="B133" s="29" t="s">
        <v>10</v>
      </c>
      <c r="C133" s="45">
        <f>'2. residue info'!$B$3/1000*'2. residue info'!C134/'2. residue info'!C135*1000</f>
        <v>1.25</v>
      </c>
      <c r="D133" s="30" t="s">
        <v>24</v>
      </c>
      <c r="E133" s="32" t="s">
        <v>6</v>
      </c>
      <c r="F133" s="33">
        <f>('2. residue info'!$B$3)/(10^6)*('2. residue info'!C133)*('2. residue info'!C134)*1000</f>
        <v>73.212500000000006</v>
      </c>
      <c r="G133" s="30" t="s">
        <v>23</v>
      </c>
      <c r="H133" s="32" t="str">
        <f>'2. residue info'!C132</f>
        <v>Fmoc-Cys(Trt)-OH</v>
      </c>
      <c r="I133" s="33">
        <f>'2. residue info'!$B$3/10^6*('2. residue info'!C134-0.1)*'2. residue info'!F133*1000</f>
        <v>46.579400000000007</v>
      </c>
      <c r="J133" s="30" t="s">
        <v>23</v>
      </c>
      <c r="K133" s="31" t="str">
        <f>'2. residue info'!F132</f>
        <v>HATU</v>
      </c>
    </row>
    <row r="134" spans="1:11" ht="14" customHeight="1">
      <c r="A134" s="54"/>
      <c r="B134" s="29"/>
      <c r="C134" s="34">
        <f>'2. residue info'!$B$3/10^6*('2. residue info'!I134*('2. residue info'!C134))*'2. residue info'!I133/'2. residue info'!I135*1000</f>
        <v>27.486413043478262</v>
      </c>
      <c r="D134" s="30" t="s">
        <v>29</v>
      </c>
      <c r="E134" s="30" t="s">
        <v>19</v>
      </c>
      <c r="F134" s="30" t="s">
        <v>83</v>
      </c>
      <c r="G134" s="30"/>
      <c r="H134" s="30"/>
      <c r="I134" s="30"/>
      <c r="J134" s="38">
        <f>'2. residue info'!$B$3/10^6*('2. residue info'!I134*('2. residue info'!C134))/(C133/1000)</f>
        <v>0.2</v>
      </c>
      <c r="K134" s="31" t="s">
        <v>78</v>
      </c>
    </row>
    <row r="135" spans="1:11" ht="14" customHeight="1">
      <c r="A135" s="54"/>
      <c r="B135" s="35" t="s">
        <v>79</v>
      </c>
      <c r="C135" s="36" t="s">
        <v>8</v>
      </c>
      <c r="D135" s="36"/>
      <c r="E135" s="36"/>
      <c r="F135" s="36"/>
      <c r="G135" s="36"/>
      <c r="H135" s="36"/>
      <c r="I135" s="36"/>
      <c r="J135" s="36"/>
      <c r="K135" s="37"/>
    </row>
    <row r="136" spans="1:11" ht="14" customHeight="1">
      <c r="A136" s="54" t="str">
        <f>'2. residue info'!B137</f>
        <v>RESIDUE 23</v>
      </c>
      <c r="B136" s="25" t="s">
        <v>3</v>
      </c>
      <c r="C136" s="26">
        <f>C139</f>
        <v>1.25</v>
      </c>
      <c r="D136" s="27" t="s">
        <v>22</v>
      </c>
      <c r="E136" s="27"/>
      <c r="F136" s="27"/>
      <c r="G136" s="27"/>
      <c r="H136" s="27"/>
      <c r="I136" s="27"/>
      <c r="J136" s="27"/>
      <c r="K136" s="28"/>
    </row>
    <row r="137" spans="1:11" ht="14" customHeight="1">
      <c r="A137" s="54"/>
      <c r="B137" s="29" t="s">
        <v>7</v>
      </c>
      <c r="C137" s="45">
        <f>C139</f>
        <v>1.25</v>
      </c>
      <c r="D137" s="30" t="s">
        <v>22</v>
      </c>
      <c r="E137" s="30"/>
      <c r="F137" s="30"/>
      <c r="G137" s="30"/>
      <c r="H137" s="30"/>
      <c r="I137" s="30"/>
      <c r="J137" s="30"/>
      <c r="K137" s="31"/>
    </row>
    <row r="138" spans="1:11" ht="14" customHeight="1">
      <c r="A138" s="54"/>
      <c r="B138" s="29" t="s">
        <v>9</v>
      </c>
      <c r="C138" s="30" t="s">
        <v>8</v>
      </c>
      <c r="D138" s="30"/>
      <c r="E138" s="30"/>
      <c r="F138" s="30"/>
      <c r="G138" s="30"/>
      <c r="H138" s="30"/>
      <c r="I138" s="30"/>
      <c r="J138" s="30"/>
      <c r="K138" s="31"/>
    </row>
    <row r="139" spans="1:11" ht="14" customHeight="1">
      <c r="A139" s="54"/>
      <c r="B139" s="29" t="s">
        <v>10</v>
      </c>
      <c r="C139" s="45">
        <f>'2. residue info'!$B$3/1000*'2. residue info'!C140/'2. residue info'!C141*1000</f>
        <v>1.25</v>
      </c>
      <c r="D139" s="30" t="s">
        <v>24</v>
      </c>
      <c r="E139" s="32" t="s">
        <v>6</v>
      </c>
      <c r="F139" s="33">
        <f>('2. residue info'!$B$3)/(10^6)*('2. residue info'!C139)*('2. residue info'!C140)*1000</f>
        <v>51.4375</v>
      </c>
      <c r="G139" s="30" t="s">
        <v>23</v>
      </c>
      <c r="H139" s="32" t="str">
        <f>'2. residue info'!C138</f>
        <v>Fmoc-Asp(tBu)-OH</v>
      </c>
      <c r="I139" s="33">
        <f>'2. residue info'!$B$3/10^6*('2. residue info'!C140-0.1)*'2. residue info'!F139*1000</f>
        <v>46.579400000000007</v>
      </c>
      <c r="J139" s="30" t="s">
        <v>23</v>
      </c>
      <c r="K139" s="31" t="str">
        <f>'2. residue info'!F138</f>
        <v>HATU</v>
      </c>
    </row>
    <row r="140" spans="1:11" ht="14" customHeight="1">
      <c r="A140" s="54"/>
      <c r="B140" s="29"/>
      <c r="C140" s="34">
        <f>'2. residue info'!$B$3/10^6*('2. residue info'!I140*('2. residue info'!C140))*'2. residue info'!I139/'2. residue info'!I141*1000</f>
        <v>27.486413043478262</v>
      </c>
      <c r="D140" s="30" t="s">
        <v>29</v>
      </c>
      <c r="E140" s="30" t="s">
        <v>19</v>
      </c>
      <c r="F140" s="30" t="s">
        <v>83</v>
      </c>
      <c r="G140" s="30"/>
      <c r="H140" s="30"/>
      <c r="I140" s="30"/>
      <c r="J140" s="38">
        <f>'2. residue info'!$B$3/10^6*('2. residue info'!I140*('2. residue info'!C140))/(C139/1000)</f>
        <v>0.2</v>
      </c>
      <c r="K140" s="31" t="s">
        <v>78</v>
      </c>
    </row>
    <row r="141" spans="1:11" ht="14" customHeight="1">
      <c r="A141" s="54"/>
      <c r="B141" s="35" t="s">
        <v>79</v>
      </c>
      <c r="C141" s="36" t="s">
        <v>8</v>
      </c>
      <c r="D141" s="36"/>
      <c r="E141" s="36"/>
      <c r="F141" s="36"/>
      <c r="G141" s="36"/>
      <c r="H141" s="36"/>
      <c r="I141" s="36"/>
      <c r="J141" s="36"/>
      <c r="K141" s="37"/>
    </row>
    <row r="142" spans="1:11" ht="14" customHeight="1">
      <c r="A142" s="54" t="str">
        <f>'2. residue info'!B143</f>
        <v>RESIDUE 24</v>
      </c>
      <c r="B142" s="25" t="s">
        <v>3</v>
      </c>
      <c r="C142" s="26">
        <f>C145</f>
        <v>1.25</v>
      </c>
      <c r="D142" s="27" t="s">
        <v>22</v>
      </c>
      <c r="E142" s="27"/>
      <c r="F142" s="27"/>
      <c r="G142" s="27"/>
      <c r="H142" s="27"/>
      <c r="I142" s="27"/>
      <c r="J142" s="27"/>
      <c r="K142" s="28"/>
    </row>
    <row r="143" spans="1:11" ht="14" customHeight="1">
      <c r="A143" s="54"/>
      <c r="B143" s="29" t="s">
        <v>7</v>
      </c>
      <c r="C143" s="45">
        <f>C145</f>
        <v>1.25</v>
      </c>
      <c r="D143" s="30" t="s">
        <v>22</v>
      </c>
      <c r="E143" s="30"/>
      <c r="F143" s="30"/>
      <c r="G143" s="30"/>
      <c r="H143" s="30"/>
      <c r="I143" s="30"/>
      <c r="J143" s="30"/>
      <c r="K143" s="31"/>
    </row>
    <row r="144" spans="1:11" ht="14" customHeight="1">
      <c r="A144" s="54"/>
      <c r="B144" s="29" t="s">
        <v>9</v>
      </c>
      <c r="C144" s="30" t="s">
        <v>8</v>
      </c>
      <c r="D144" s="30"/>
      <c r="E144" s="30"/>
      <c r="F144" s="30"/>
      <c r="G144" s="30"/>
      <c r="H144" s="30"/>
      <c r="I144" s="30"/>
      <c r="J144" s="30"/>
      <c r="K144" s="31"/>
    </row>
    <row r="145" spans="1:11" ht="14" customHeight="1">
      <c r="A145" s="54"/>
      <c r="B145" s="29" t="s">
        <v>10</v>
      </c>
      <c r="C145" s="45">
        <f>'2. residue info'!$B$3/1000*'2. residue info'!C146/'2. residue info'!C147*1000</f>
        <v>1.25</v>
      </c>
      <c r="D145" s="30" t="s">
        <v>24</v>
      </c>
      <c r="E145" s="32" t="s">
        <v>6</v>
      </c>
      <c r="F145" s="33">
        <f>('2. residue info'!$B$3)/(10^6)*('2. residue info'!C145)*('2. residue info'!C146)*1000</f>
        <v>53.187500000000007</v>
      </c>
      <c r="G145" s="30" t="s">
        <v>23</v>
      </c>
      <c r="H145" s="32" t="str">
        <f>'2. residue info'!C144</f>
        <v>Fmoc-Glu(tBu)-OH</v>
      </c>
      <c r="I145" s="33">
        <f>'2. residue info'!$B$3/10^6*('2. residue info'!C146-0.1)*'2. residue info'!F145*1000</f>
        <v>46.579400000000007</v>
      </c>
      <c r="J145" s="30" t="s">
        <v>23</v>
      </c>
      <c r="K145" s="31" t="str">
        <f>'2. residue info'!F144</f>
        <v>HATU</v>
      </c>
    </row>
    <row r="146" spans="1:11" ht="14" customHeight="1">
      <c r="A146" s="54"/>
      <c r="B146" s="29"/>
      <c r="C146" s="34">
        <f>'2. residue info'!$B$3/10^6*('2. residue info'!I146*('2. residue info'!C146))*'2. residue info'!I145/'2. residue info'!I147*1000</f>
        <v>27.486413043478262</v>
      </c>
      <c r="D146" s="30" t="s">
        <v>29</v>
      </c>
      <c r="E146" s="30" t="s">
        <v>19</v>
      </c>
      <c r="F146" s="30" t="s">
        <v>83</v>
      </c>
      <c r="G146" s="30"/>
      <c r="H146" s="30"/>
      <c r="I146" s="30"/>
      <c r="J146" s="38">
        <f>'2. residue info'!$B$3/10^6*('2. residue info'!I146*('2. residue info'!C146))/(C145/1000)</f>
        <v>0.2</v>
      </c>
      <c r="K146" s="31" t="s">
        <v>78</v>
      </c>
    </row>
    <row r="147" spans="1:11" ht="14" customHeight="1">
      <c r="A147" s="54"/>
      <c r="B147" s="35" t="s">
        <v>79</v>
      </c>
      <c r="C147" s="36" t="s">
        <v>8</v>
      </c>
      <c r="D147" s="36"/>
      <c r="E147" s="36"/>
      <c r="F147" s="36"/>
      <c r="G147" s="36"/>
      <c r="H147" s="36"/>
      <c r="I147" s="36"/>
      <c r="J147" s="36"/>
      <c r="K147" s="37"/>
    </row>
    <row r="148" spans="1:11" ht="14" customHeight="1">
      <c r="A148" s="54" t="str">
        <f>'2. residue info'!B149</f>
        <v>RESIDUE 25</v>
      </c>
      <c r="B148" s="25" t="s">
        <v>3</v>
      </c>
      <c r="C148" s="26">
        <f>C151</f>
        <v>1.25</v>
      </c>
      <c r="D148" s="27" t="s">
        <v>22</v>
      </c>
      <c r="E148" s="27"/>
      <c r="F148" s="27"/>
      <c r="G148" s="27"/>
      <c r="H148" s="27"/>
      <c r="I148" s="27"/>
      <c r="J148" s="27"/>
      <c r="K148" s="28"/>
    </row>
    <row r="149" spans="1:11" ht="14" customHeight="1">
      <c r="A149" s="54"/>
      <c r="B149" s="29" t="s">
        <v>7</v>
      </c>
      <c r="C149" s="45">
        <f>C151</f>
        <v>1.25</v>
      </c>
      <c r="D149" s="30" t="s">
        <v>22</v>
      </c>
      <c r="E149" s="30"/>
      <c r="F149" s="30"/>
      <c r="G149" s="30"/>
      <c r="H149" s="30"/>
      <c r="I149" s="30"/>
      <c r="J149" s="30"/>
      <c r="K149" s="31"/>
    </row>
    <row r="150" spans="1:11" ht="14" customHeight="1">
      <c r="A150" s="54"/>
      <c r="B150" s="29" t="s">
        <v>9</v>
      </c>
      <c r="C150" s="30" t="s">
        <v>8</v>
      </c>
      <c r="D150" s="30"/>
      <c r="E150" s="30"/>
      <c r="F150" s="30"/>
      <c r="G150" s="30"/>
      <c r="H150" s="30"/>
      <c r="I150" s="30"/>
      <c r="J150" s="30"/>
      <c r="K150" s="31"/>
    </row>
    <row r="151" spans="1:11" ht="14" customHeight="1">
      <c r="A151" s="54"/>
      <c r="B151" s="29" t="s">
        <v>10</v>
      </c>
      <c r="C151" s="45">
        <f>'2. residue info'!$B$3/1000*'2. residue info'!C152/'2. residue info'!C153*1000</f>
        <v>1.25</v>
      </c>
      <c r="D151" s="30" t="s">
        <v>24</v>
      </c>
      <c r="E151" s="32" t="s">
        <v>6</v>
      </c>
      <c r="F151" s="33">
        <f>('2. residue info'!$B$3)/(10^6)*('2. residue info'!C151)*('2. residue info'!C152)*1000</f>
        <v>48.424999999999997</v>
      </c>
      <c r="G151" s="30" t="s">
        <v>23</v>
      </c>
      <c r="H151" s="32" t="str">
        <f>'2. residue info'!C150</f>
        <v>Fmoc-Phe-OH</v>
      </c>
      <c r="I151" s="33">
        <f>'2. residue info'!$B$3/10^6*('2. residue info'!C152-0.1)*'2. residue info'!F151*1000</f>
        <v>46.579400000000007</v>
      </c>
      <c r="J151" s="30" t="s">
        <v>23</v>
      </c>
      <c r="K151" s="31" t="str">
        <f>'2. residue info'!F150</f>
        <v>HATU</v>
      </c>
    </row>
    <row r="152" spans="1:11" ht="14" customHeight="1">
      <c r="A152" s="54"/>
      <c r="B152" s="29"/>
      <c r="C152" s="34">
        <f>'2. residue info'!$B$3/10^6*('2. residue info'!I152*('2. residue info'!C152))*'2. residue info'!I151/'2. residue info'!I153*1000</f>
        <v>27.486413043478262</v>
      </c>
      <c r="D152" s="30" t="s">
        <v>29</v>
      </c>
      <c r="E152" s="30" t="s">
        <v>19</v>
      </c>
      <c r="F152" s="30" t="s">
        <v>83</v>
      </c>
      <c r="G152" s="30"/>
      <c r="H152" s="30"/>
      <c r="I152" s="30"/>
      <c r="J152" s="38">
        <f>'2. residue info'!$B$3/10^6*('2. residue info'!I152*('2. residue info'!C152))/(C151/1000)</f>
        <v>0.2</v>
      </c>
      <c r="K152" s="31" t="s">
        <v>78</v>
      </c>
    </row>
    <row r="153" spans="1:11" ht="14" customHeight="1">
      <c r="A153" s="54"/>
      <c r="B153" s="35" t="s">
        <v>79</v>
      </c>
      <c r="C153" s="36" t="s">
        <v>8</v>
      </c>
      <c r="D153" s="36"/>
      <c r="E153" s="36"/>
      <c r="F153" s="36"/>
      <c r="G153" s="36"/>
      <c r="H153" s="36"/>
      <c r="I153" s="36"/>
      <c r="J153" s="36"/>
      <c r="K153" s="37"/>
    </row>
    <row r="154" spans="1:11" ht="14" customHeight="1">
      <c r="A154" s="54" t="str">
        <f>'2. residue info'!B155</f>
        <v>RESIDUE 26</v>
      </c>
      <c r="B154" s="25" t="s">
        <v>3</v>
      </c>
      <c r="C154" s="26">
        <f>C157</f>
        <v>1.25</v>
      </c>
      <c r="D154" s="27" t="s">
        <v>22</v>
      </c>
      <c r="E154" s="27"/>
      <c r="F154" s="27"/>
      <c r="G154" s="27"/>
      <c r="H154" s="27"/>
      <c r="I154" s="27"/>
      <c r="J154" s="27"/>
      <c r="K154" s="28"/>
    </row>
    <row r="155" spans="1:11" ht="14" customHeight="1">
      <c r="A155" s="54"/>
      <c r="B155" s="29" t="s">
        <v>7</v>
      </c>
      <c r="C155" s="45">
        <f>C157</f>
        <v>1.25</v>
      </c>
      <c r="D155" s="30" t="s">
        <v>22</v>
      </c>
      <c r="E155" s="30"/>
      <c r="F155" s="30"/>
      <c r="G155" s="30"/>
      <c r="H155" s="30"/>
      <c r="I155" s="30"/>
      <c r="J155" s="30"/>
      <c r="K155" s="31"/>
    </row>
    <row r="156" spans="1:11" ht="14" customHeight="1">
      <c r="A156" s="54"/>
      <c r="B156" s="29" t="s">
        <v>9</v>
      </c>
      <c r="C156" s="30" t="s">
        <v>8</v>
      </c>
      <c r="D156" s="30"/>
      <c r="E156" s="30"/>
      <c r="F156" s="30"/>
      <c r="G156" s="30"/>
      <c r="H156" s="30"/>
      <c r="I156" s="30"/>
      <c r="J156" s="30"/>
      <c r="K156" s="31"/>
    </row>
    <row r="157" spans="1:11" ht="14" customHeight="1">
      <c r="A157" s="54"/>
      <c r="B157" s="29" t="s">
        <v>10</v>
      </c>
      <c r="C157" s="45">
        <f>'2. residue info'!$B$3/1000*'2. residue info'!C158/'2. residue info'!C159*1000</f>
        <v>1.25</v>
      </c>
      <c r="D157" s="30" t="s">
        <v>24</v>
      </c>
      <c r="E157" s="32" t="s">
        <v>6</v>
      </c>
      <c r="F157" s="33">
        <f>('2. residue info'!$B$3)/(10^6)*('2. residue info'!C157)*('2. residue info'!C158)*1000</f>
        <v>37.162500000000001</v>
      </c>
      <c r="G157" s="30" t="s">
        <v>23</v>
      </c>
      <c r="H157" s="32" t="str">
        <f>'2. residue info'!C156</f>
        <v>Fmoc-Gly-OH</v>
      </c>
      <c r="I157" s="33">
        <f>'2. residue info'!$B$3/10^6*('2. residue info'!C158-0.1)*'2. residue info'!F157*1000</f>
        <v>46.579400000000007</v>
      </c>
      <c r="J157" s="30" t="s">
        <v>23</v>
      </c>
      <c r="K157" s="31" t="str">
        <f>'2. residue info'!F156</f>
        <v>HATU</v>
      </c>
    </row>
    <row r="158" spans="1:11" ht="14" customHeight="1">
      <c r="A158" s="54"/>
      <c r="B158" s="29"/>
      <c r="C158" s="34">
        <f>'2. residue info'!$B$3/10^6*('2. residue info'!I158*('2. residue info'!C158))*'2. residue info'!I157/'2. residue info'!I159*1000</f>
        <v>27.486413043478262</v>
      </c>
      <c r="D158" s="30" t="s">
        <v>29</v>
      </c>
      <c r="E158" s="30" t="s">
        <v>19</v>
      </c>
      <c r="F158" s="30" t="s">
        <v>83</v>
      </c>
      <c r="G158" s="30"/>
      <c r="H158" s="30"/>
      <c r="I158" s="30"/>
      <c r="J158" s="38">
        <f>'2. residue info'!$B$3/10^6*('2. residue info'!I158*('2. residue info'!C158))/(C157/1000)</f>
        <v>0.2</v>
      </c>
      <c r="K158" s="31" t="s">
        <v>78</v>
      </c>
    </row>
    <row r="159" spans="1:11" ht="14" customHeight="1">
      <c r="A159" s="54"/>
      <c r="B159" s="35" t="s">
        <v>79</v>
      </c>
      <c r="C159" s="36" t="s">
        <v>8</v>
      </c>
      <c r="D159" s="36"/>
      <c r="E159" s="36"/>
      <c r="F159" s="36"/>
      <c r="G159" s="36"/>
      <c r="H159" s="36"/>
      <c r="I159" s="36"/>
      <c r="J159" s="36"/>
      <c r="K159" s="37"/>
    </row>
    <row r="160" spans="1:11" ht="14" customHeight="1">
      <c r="A160" s="54" t="str">
        <f>'2. residue info'!B161</f>
        <v>RESIDUE 27</v>
      </c>
      <c r="B160" s="25" t="s">
        <v>3</v>
      </c>
      <c r="C160" s="26">
        <f>C163</f>
        <v>1.25</v>
      </c>
      <c r="D160" s="27" t="s">
        <v>22</v>
      </c>
      <c r="E160" s="27"/>
      <c r="F160" s="27"/>
      <c r="G160" s="27"/>
      <c r="H160" s="27"/>
      <c r="I160" s="27"/>
      <c r="J160" s="27"/>
      <c r="K160" s="28"/>
    </row>
    <row r="161" spans="1:11" ht="14" customHeight="1">
      <c r="A161" s="54"/>
      <c r="B161" s="29" t="s">
        <v>7</v>
      </c>
      <c r="C161" s="45">
        <f>C163</f>
        <v>1.25</v>
      </c>
      <c r="D161" s="30" t="s">
        <v>22</v>
      </c>
      <c r="E161" s="30"/>
      <c r="F161" s="30"/>
      <c r="G161" s="30"/>
      <c r="H161" s="30"/>
      <c r="I161" s="30"/>
      <c r="J161" s="30"/>
      <c r="K161" s="31"/>
    </row>
    <row r="162" spans="1:11" ht="14" customHeight="1">
      <c r="A162" s="54"/>
      <c r="B162" s="29" t="s">
        <v>9</v>
      </c>
      <c r="C162" s="30" t="s">
        <v>8</v>
      </c>
      <c r="D162" s="30"/>
      <c r="E162" s="30"/>
      <c r="F162" s="30"/>
      <c r="G162" s="30"/>
      <c r="H162" s="30"/>
      <c r="I162" s="30"/>
      <c r="J162" s="30"/>
      <c r="K162" s="31"/>
    </row>
    <row r="163" spans="1:11" ht="14" customHeight="1">
      <c r="A163" s="54"/>
      <c r="B163" s="29" t="s">
        <v>10</v>
      </c>
      <c r="C163" s="45">
        <f>'2. residue info'!$B$3/1000*'2. residue info'!C164/'2. residue info'!C165*1000</f>
        <v>1.25</v>
      </c>
      <c r="D163" s="30" t="s">
        <v>24</v>
      </c>
      <c r="E163" s="32" t="s">
        <v>6</v>
      </c>
      <c r="F163" s="33">
        <f>('2. residue info'!$B$3)/(10^6)*('2. residue info'!C163)*('2. residue info'!C164)*1000</f>
        <v>77.462500000000006</v>
      </c>
      <c r="G163" s="30" t="s">
        <v>23</v>
      </c>
      <c r="H163" s="32" t="str">
        <f>'2. residue info'!C162</f>
        <v>Fmoc-His(Trt)-OH</v>
      </c>
      <c r="I163" s="33">
        <f>'2. residue info'!$B$3/10^6*('2. residue info'!C164-0.1)*'2. residue info'!F163*1000</f>
        <v>46.579400000000007</v>
      </c>
      <c r="J163" s="30" t="s">
        <v>23</v>
      </c>
      <c r="K163" s="31" t="str">
        <f>'2. residue info'!F162</f>
        <v>HATU</v>
      </c>
    </row>
    <row r="164" spans="1:11" ht="14" customHeight="1">
      <c r="A164" s="54"/>
      <c r="B164" s="29"/>
      <c r="C164" s="34">
        <f>'2. residue info'!$B$3/10^6*('2. residue info'!I164*('2. residue info'!C164))*'2. residue info'!I163/'2. residue info'!I165*1000</f>
        <v>27.486413043478262</v>
      </c>
      <c r="D164" s="30" t="s">
        <v>29</v>
      </c>
      <c r="E164" s="30" t="s">
        <v>19</v>
      </c>
      <c r="F164" s="30" t="s">
        <v>83</v>
      </c>
      <c r="G164" s="30"/>
      <c r="H164" s="30"/>
      <c r="I164" s="30"/>
      <c r="J164" s="38">
        <f>'2. residue info'!$B$3/10^6*('2. residue info'!I164*('2. residue info'!C164))/(C163/1000)</f>
        <v>0.2</v>
      </c>
      <c r="K164" s="31" t="s">
        <v>78</v>
      </c>
    </row>
    <row r="165" spans="1:11" ht="14" customHeight="1">
      <c r="A165" s="54"/>
      <c r="B165" s="35" t="s">
        <v>79</v>
      </c>
      <c r="C165" s="36" t="s">
        <v>8</v>
      </c>
      <c r="D165" s="36"/>
      <c r="E165" s="36"/>
      <c r="F165" s="36"/>
      <c r="G165" s="36"/>
      <c r="H165" s="36"/>
      <c r="I165" s="36"/>
      <c r="J165" s="36"/>
      <c r="K165" s="37"/>
    </row>
    <row r="166" spans="1:11" ht="14" customHeight="1">
      <c r="A166" s="54" t="str">
        <f>'2. residue info'!B167</f>
        <v>RESIDUE 28</v>
      </c>
      <c r="B166" s="25" t="s">
        <v>3</v>
      </c>
      <c r="C166" s="26">
        <f>C169</f>
        <v>1.25</v>
      </c>
      <c r="D166" s="27" t="s">
        <v>22</v>
      </c>
      <c r="E166" s="27"/>
      <c r="F166" s="27"/>
      <c r="G166" s="27"/>
      <c r="H166" s="27"/>
      <c r="I166" s="27"/>
      <c r="J166" s="27"/>
      <c r="K166" s="28"/>
    </row>
    <row r="167" spans="1:11" ht="14" customHeight="1">
      <c r="A167" s="54"/>
      <c r="B167" s="29" t="s">
        <v>7</v>
      </c>
      <c r="C167" s="45">
        <f>C169</f>
        <v>1.25</v>
      </c>
      <c r="D167" s="30" t="s">
        <v>22</v>
      </c>
      <c r="E167" s="30"/>
      <c r="F167" s="30"/>
      <c r="G167" s="30"/>
      <c r="H167" s="30"/>
      <c r="I167" s="30"/>
      <c r="J167" s="30"/>
      <c r="K167" s="31"/>
    </row>
    <row r="168" spans="1:11" ht="14" customHeight="1">
      <c r="A168" s="54"/>
      <c r="B168" s="29" t="s">
        <v>9</v>
      </c>
      <c r="C168" s="30" t="s">
        <v>8</v>
      </c>
      <c r="D168" s="30"/>
      <c r="E168" s="30"/>
      <c r="F168" s="30"/>
      <c r="G168" s="30"/>
      <c r="H168" s="30"/>
      <c r="I168" s="30"/>
      <c r="J168" s="30"/>
      <c r="K168" s="31"/>
    </row>
    <row r="169" spans="1:11" ht="14" customHeight="1">
      <c r="A169" s="54"/>
      <c r="B169" s="29" t="s">
        <v>10</v>
      </c>
      <c r="C169" s="45">
        <f>'2. residue info'!$B$3/1000*'2. residue info'!C170/'2. residue info'!C171*1000</f>
        <v>1.25</v>
      </c>
      <c r="D169" s="30" t="s">
        <v>24</v>
      </c>
      <c r="E169" s="32" t="s">
        <v>6</v>
      </c>
      <c r="F169" s="33">
        <f>('2. residue info'!$B$3)/(10^6)*('2. residue info'!C169)*('2. residue info'!C170)*1000</f>
        <v>44.17499999999999</v>
      </c>
      <c r="G169" s="30" t="s">
        <v>23</v>
      </c>
      <c r="H169" s="32" t="str">
        <f>'2. residue info'!C168</f>
        <v>Fmoc-Ile-OH</v>
      </c>
      <c r="I169" s="33">
        <f>'2. residue info'!$B$3/10^6*('2. residue info'!C170-0.1)*'2. residue info'!F169*1000</f>
        <v>46.579400000000007</v>
      </c>
      <c r="J169" s="30" t="s">
        <v>23</v>
      </c>
      <c r="K169" s="31" t="str">
        <f>'2. residue info'!F168</f>
        <v>HATU</v>
      </c>
    </row>
    <row r="170" spans="1:11" ht="14" customHeight="1">
      <c r="A170" s="54"/>
      <c r="B170" s="29"/>
      <c r="C170" s="34">
        <f>'2. residue info'!$B$3/10^6*('2. residue info'!I170*('2. residue info'!C170))*'2. residue info'!I169/'2. residue info'!I171*1000</f>
        <v>27.486413043478262</v>
      </c>
      <c r="D170" s="30" t="s">
        <v>29</v>
      </c>
      <c r="E170" s="30" t="s">
        <v>19</v>
      </c>
      <c r="F170" s="30" t="s">
        <v>83</v>
      </c>
      <c r="G170" s="30"/>
      <c r="H170" s="30"/>
      <c r="I170" s="30"/>
      <c r="J170" s="38">
        <f>'2. residue info'!$B$3/10^6*('2. residue info'!I170*('2. residue info'!C170))/(C169/1000)</f>
        <v>0.2</v>
      </c>
      <c r="K170" s="31" t="s">
        <v>78</v>
      </c>
    </row>
    <row r="171" spans="1:11" ht="14" customHeight="1">
      <c r="A171" s="54"/>
      <c r="B171" s="35" t="s">
        <v>79</v>
      </c>
      <c r="C171" s="36" t="s">
        <v>8</v>
      </c>
      <c r="D171" s="36"/>
      <c r="E171" s="36"/>
      <c r="F171" s="36"/>
      <c r="G171" s="36"/>
      <c r="H171" s="36"/>
      <c r="I171" s="36"/>
      <c r="J171" s="36"/>
      <c r="K171" s="37"/>
    </row>
    <row r="172" spans="1:11" ht="14" customHeight="1">
      <c r="A172" s="54" t="str">
        <f>'2. residue info'!B173</f>
        <v>RESIDUE 29</v>
      </c>
      <c r="B172" s="25" t="s">
        <v>3</v>
      </c>
      <c r="C172" s="26">
        <f>C175</f>
        <v>1.25</v>
      </c>
      <c r="D172" s="27" t="s">
        <v>22</v>
      </c>
      <c r="E172" s="27"/>
      <c r="F172" s="27"/>
      <c r="G172" s="27"/>
      <c r="H172" s="27"/>
      <c r="I172" s="27"/>
      <c r="J172" s="27"/>
      <c r="K172" s="28"/>
    </row>
    <row r="173" spans="1:11" ht="14" customHeight="1">
      <c r="A173" s="54"/>
      <c r="B173" s="29" t="s">
        <v>7</v>
      </c>
      <c r="C173" s="45">
        <f>C175</f>
        <v>1.25</v>
      </c>
      <c r="D173" s="30" t="s">
        <v>22</v>
      </c>
      <c r="E173" s="30"/>
      <c r="F173" s="30"/>
      <c r="G173" s="30"/>
      <c r="H173" s="30"/>
      <c r="I173" s="30"/>
      <c r="J173" s="30"/>
      <c r="K173" s="31"/>
    </row>
    <row r="174" spans="1:11" ht="14" customHeight="1">
      <c r="A174" s="54"/>
      <c r="B174" s="29" t="s">
        <v>9</v>
      </c>
      <c r="C174" s="30" t="s">
        <v>8</v>
      </c>
      <c r="D174" s="30"/>
      <c r="E174" s="30"/>
      <c r="F174" s="30"/>
      <c r="G174" s="30"/>
      <c r="H174" s="30"/>
      <c r="I174" s="30"/>
      <c r="J174" s="30"/>
      <c r="K174" s="31"/>
    </row>
    <row r="175" spans="1:11" ht="14" customHeight="1">
      <c r="A175" s="54"/>
      <c r="B175" s="29" t="s">
        <v>10</v>
      </c>
      <c r="C175" s="45">
        <f>'2. residue info'!$B$3/1000*'2. residue info'!C176/'2. residue info'!C177*1000</f>
        <v>1.25</v>
      </c>
      <c r="D175" s="30" t="s">
        <v>24</v>
      </c>
      <c r="E175" s="32" t="s">
        <v>6</v>
      </c>
      <c r="F175" s="33">
        <f>('2. residue info'!$B$3)/(10^6)*('2. residue info'!C175)*('2. residue info'!C176)*1000</f>
        <v>58.57500000000001</v>
      </c>
      <c r="G175" s="30" t="s">
        <v>23</v>
      </c>
      <c r="H175" s="32" t="str">
        <f>'2. residue info'!C174</f>
        <v>Fmoc-Lys(Boc)-OH</v>
      </c>
      <c r="I175" s="33">
        <f>'2. residue info'!$B$3/10^6*('2. residue info'!C176-0.1)*'2. residue info'!F175*1000</f>
        <v>46.579400000000007</v>
      </c>
      <c r="J175" s="30" t="s">
        <v>23</v>
      </c>
      <c r="K175" s="31" t="str">
        <f>'2. residue info'!F174</f>
        <v>HATU</v>
      </c>
    </row>
    <row r="176" spans="1:11" ht="14" customHeight="1">
      <c r="A176" s="54"/>
      <c r="B176" s="29"/>
      <c r="C176" s="34">
        <f>'2. residue info'!$B$3/10^6*('2. residue info'!I176*('2. residue info'!C176))*'2. residue info'!I175/'2. residue info'!I177*1000</f>
        <v>27.486413043478262</v>
      </c>
      <c r="D176" s="30" t="s">
        <v>29</v>
      </c>
      <c r="E176" s="30" t="s">
        <v>19</v>
      </c>
      <c r="F176" s="30" t="s">
        <v>83</v>
      </c>
      <c r="G176" s="30"/>
      <c r="H176" s="30"/>
      <c r="I176" s="30"/>
      <c r="J176" s="38">
        <f>'2. residue info'!$B$3/10^6*('2. residue info'!I176*('2. residue info'!C176))/(C175/1000)</f>
        <v>0.2</v>
      </c>
      <c r="K176" s="31" t="s">
        <v>78</v>
      </c>
    </row>
    <row r="177" spans="1:11" ht="14" customHeight="1">
      <c r="A177" s="54"/>
      <c r="B177" s="35" t="s">
        <v>79</v>
      </c>
      <c r="C177" s="36" t="s">
        <v>8</v>
      </c>
      <c r="D177" s="36"/>
      <c r="E177" s="36"/>
      <c r="F177" s="36"/>
      <c r="G177" s="36"/>
      <c r="H177" s="36"/>
      <c r="I177" s="36"/>
      <c r="J177" s="36"/>
      <c r="K177" s="37"/>
    </row>
    <row r="178" spans="1:11" ht="14" customHeight="1">
      <c r="A178" s="54" t="str">
        <f>'2. residue info'!B179</f>
        <v>RESIDUE 30</v>
      </c>
      <c r="B178" s="25" t="s">
        <v>3</v>
      </c>
      <c r="C178" s="26">
        <f>C181</f>
        <v>1.25</v>
      </c>
      <c r="D178" s="27" t="s">
        <v>22</v>
      </c>
      <c r="E178" s="27"/>
      <c r="F178" s="27"/>
      <c r="G178" s="27"/>
      <c r="H178" s="27"/>
      <c r="I178" s="27"/>
      <c r="J178" s="27"/>
      <c r="K178" s="28"/>
    </row>
    <row r="179" spans="1:11" ht="14" customHeight="1">
      <c r="A179" s="54"/>
      <c r="B179" s="29" t="s">
        <v>7</v>
      </c>
      <c r="C179" s="45">
        <f>C181</f>
        <v>1.25</v>
      </c>
      <c r="D179" s="30" t="s">
        <v>22</v>
      </c>
      <c r="E179" s="30"/>
      <c r="F179" s="30"/>
      <c r="G179" s="30"/>
      <c r="H179" s="30"/>
      <c r="I179" s="30"/>
      <c r="J179" s="30"/>
      <c r="K179" s="31"/>
    </row>
    <row r="180" spans="1:11" ht="14" customHeight="1">
      <c r="A180" s="54"/>
      <c r="B180" s="29" t="s">
        <v>9</v>
      </c>
      <c r="C180" s="30" t="s">
        <v>8</v>
      </c>
      <c r="D180" s="30"/>
      <c r="E180" s="30"/>
      <c r="F180" s="30"/>
      <c r="G180" s="30"/>
      <c r="H180" s="30"/>
      <c r="I180" s="30"/>
      <c r="J180" s="30"/>
      <c r="K180" s="31"/>
    </row>
    <row r="181" spans="1:11" ht="14" customHeight="1">
      <c r="A181" s="54"/>
      <c r="B181" s="29" t="s">
        <v>10</v>
      </c>
      <c r="C181" s="45">
        <f>'2. residue info'!$B$3/1000*'2. residue info'!C182/'2. residue info'!C183*1000</f>
        <v>1.25</v>
      </c>
      <c r="D181" s="30" t="s">
        <v>24</v>
      </c>
      <c r="E181" s="32" t="s">
        <v>6</v>
      </c>
      <c r="F181" s="33">
        <f>('2. residue info'!$B$3)/(10^6)*('2. residue info'!C181)*('2. residue info'!C182)*1000</f>
        <v>44.17499999999999</v>
      </c>
      <c r="G181" s="30" t="s">
        <v>23</v>
      </c>
      <c r="H181" s="32" t="str">
        <f>'2. residue info'!C180</f>
        <v>Fmoc-Leu-OH</v>
      </c>
      <c r="I181" s="33">
        <f>'2. residue info'!$B$3/10^6*('2. residue info'!C182-0.1)*'2. residue info'!F181*1000</f>
        <v>46.579400000000007</v>
      </c>
      <c r="J181" s="30" t="s">
        <v>23</v>
      </c>
      <c r="K181" s="31" t="str">
        <f>'2. residue info'!F180</f>
        <v>HATU</v>
      </c>
    </row>
    <row r="182" spans="1:11" ht="14" customHeight="1">
      <c r="A182" s="54"/>
      <c r="B182" s="29"/>
      <c r="C182" s="34">
        <f>'2. residue info'!$B$3/10^6*('2. residue info'!I182*('2. residue info'!C182))*'2. residue info'!I181/'2. residue info'!I183*1000</f>
        <v>27.486413043478262</v>
      </c>
      <c r="D182" s="30" t="s">
        <v>29</v>
      </c>
      <c r="E182" s="30" t="s">
        <v>19</v>
      </c>
      <c r="F182" s="30" t="s">
        <v>83</v>
      </c>
      <c r="G182" s="30"/>
      <c r="H182" s="30"/>
      <c r="I182" s="30"/>
      <c r="J182" s="38">
        <f>'2. residue info'!$B$3/10^6*('2. residue info'!I182*('2. residue info'!C182))/(C181/1000)</f>
        <v>0.2</v>
      </c>
      <c r="K182" s="31" t="s">
        <v>78</v>
      </c>
    </row>
    <row r="183" spans="1:11" ht="14" customHeight="1">
      <c r="A183" s="54"/>
      <c r="B183" s="35" t="s">
        <v>79</v>
      </c>
      <c r="C183" s="36" t="s">
        <v>8</v>
      </c>
      <c r="D183" s="36"/>
      <c r="E183" s="36"/>
      <c r="F183" s="36"/>
      <c r="G183" s="36"/>
      <c r="H183" s="36"/>
      <c r="I183" s="36"/>
      <c r="J183" s="36"/>
      <c r="K183" s="37"/>
    </row>
  </sheetData>
  <sheetProtection sheet="1" objects="1" scenarios="1"/>
  <mergeCells count="30">
    <mergeCell ref="A154:A159"/>
    <mergeCell ref="A160:A165"/>
    <mergeCell ref="A166:A171"/>
    <mergeCell ref="A172:A177"/>
    <mergeCell ref="A178:A183"/>
    <mergeCell ref="A124:A129"/>
    <mergeCell ref="A130:A135"/>
    <mergeCell ref="A136:A141"/>
    <mergeCell ref="A142:A147"/>
    <mergeCell ref="A148:A153"/>
    <mergeCell ref="A94:A99"/>
    <mergeCell ref="A100:A105"/>
    <mergeCell ref="A106:A111"/>
    <mergeCell ref="A112:A117"/>
    <mergeCell ref="A118:A123"/>
    <mergeCell ref="A64:A69"/>
    <mergeCell ref="A70:A75"/>
    <mergeCell ref="A76:A81"/>
    <mergeCell ref="A82:A87"/>
    <mergeCell ref="A88:A93"/>
    <mergeCell ref="A34:A39"/>
    <mergeCell ref="A40:A45"/>
    <mergeCell ref="A46:A51"/>
    <mergeCell ref="A52:A57"/>
    <mergeCell ref="A58:A63"/>
    <mergeCell ref="A4:A9"/>
    <mergeCell ref="A10:A15"/>
    <mergeCell ref="A16:A21"/>
    <mergeCell ref="A22:A27"/>
    <mergeCell ref="A28:A33"/>
  </mergeCells>
  <phoneticPr fontId="5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final sequence</vt:lpstr>
      <vt:lpstr>2. residue info</vt:lpstr>
      <vt:lpstr>3. procedure</vt:lpstr>
    </vt:vector>
  </TitlesOfParts>
  <Company>Iowa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Brett VanVeller</dc:creator>
  <cp:lastModifiedBy>Brett VanVeller</cp:lastModifiedBy>
  <cp:lastPrinted>2016-01-01T19:03:33Z</cp:lastPrinted>
  <dcterms:created xsi:type="dcterms:W3CDTF">2015-12-06T01:54:11Z</dcterms:created>
  <dcterms:modified xsi:type="dcterms:W3CDTF">2016-08-16T14:39:21Z</dcterms:modified>
</cp:coreProperties>
</file>